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iss\DATI\KOPIGIE\APC\APC darba Organizatoriskie dokumenti\APKAIMES\LB Konkurss\Konkurss 2022\Pieteiktie projekti\1-3899-pi - Apgaismojuma izvietošana rotaļu un sporta laukumā\"/>
    </mc:Choice>
  </mc:AlternateContent>
  <xr:revisionPtr revIDLastSave="0" documentId="13_ncr:1_{E9218CC0-BC05-4586-A724-4FB44694F54F}" xr6:coauthVersionLast="47" xr6:coauthVersionMax="47" xr10:uidLastSave="{00000000-0000-0000-0000-000000000000}"/>
  <bookViews>
    <workbookView xWindow="-108" yWindow="-108" windowWidth="23256" windowHeight="12576" xr2:uid="{17140A8B-62BA-4617-A0B8-0057B9EE768F}"/>
  </bookViews>
  <sheets>
    <sheet name="arkadija" sheetId="1" r:id="rId1"/>
  </sheets>
  <definedNames>
    <definedName name="_xlnm.Print_Area" localSheetId="0">arkadija!$A$1:$K$50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1" l="1"/>
  <c r="K35" i="1"/>
  <c r="J31" i="1"/>
  <c r="I31" i="1"/>
  <c r="H31" i="1"/>
  <c r="K31" i="1" s="1"/>
  <c r="J30" i="1"/>
  <c r="I30" i="1"/>
  <c r="H30" i="1"/>
  <c r="J29" i="1"/>
  <c r="I29" i="1"/>
  <c r="H29" i="1"/>
  <c r="K29" i="1" s="1"/>
  <c r="J28" i="1"/>
  <c r="I28" i="1"/>
  <c r="H28" i="1"/>
  <c r="J27" i="1"/>
  <c r="I27" i="1"/>
  <c r="K27" i="1" s="1"/>
  <c r="J26" i="1"/>
  <c r="I26" i="1"/>
  <c r="H25" i="1"/>
  <c r="K25" i="1" s="1"/>
  <c r="J24" i="1"/>
  <c r="I24" i="1"/>
  <c r="K24" i="1" s="1"/>
  <c r="J23" i="1"/>
  <c r="I23" i="1"/>
  <c r="H23" i="1"/>
  <c r="J22" i="1"/>
  <c r="I22" i="1"/>
  <c r="H22" i="1"/>
  <c r="J21" i="1"/>
  <c r="I21" i="1"/>
  <c r="H21" i="1"/>
  <c r="J20" i="1"/>
  <c r="I20" i="1"/>
  <c r="H20" i="1"/>
  <c r="H19" i="1"/>
  <c r="K19" i="1" s="1"/>
  <c r="H18" i="1"/>
  <c r="K18" i="1" s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I11" i="1"/>
  <c r="K11" i="1" s="1"/>
  <c r="I10" i="1"/>
  <c r="H10" i="1"/>
  <c r="J9" i="1"/>
  <c r="I9" i="1"/>
  <c r="H9" i="1"/>
  <c r="I8" i="1"/>
  <c r="K8" i="1" s="1"/>
  <c r="K22" i="1" l="1"/>
  <c r="K30" i="1"/>
  <c r="K26" i="1"/>
  <c r="K23" i="1"/>
  <c r="K14" i="1"/>
  <c r="K21" i="1"/>
  <c r="K15" i="1"/>
  <c r="K10" i="1"/>
  <c r="H32" i="1"/>
  <c r="I32" i="1"/>
  <c r="K33" i="1" s="1"/>
  <c r="K20" i="1"/>
  <c r="K16" i="1"/>
  <c r="K12" i="1"/>
  <c r="K28" i="1"/>
  <c r="J32" i="1"/>
  <c r="K13" i="1"/>
  <c r="K17" i="1"/>
  <c r="K9" i="1"/>
  <c r="K32" i="1" l="1"/>
  <c r="K38" i="1" s="1"/>
  <c r="C32" i="1"/>
  <c r="K40" i="1" l="1"/>
  <c r="K39" i="1" s="1"/>
  <c r="K41" i="1" s="1"/>
  <c r="L40" i="1" l="1"/>
  <c r="K42" i="1"/>
  <c r="K43" i="1" s="1"/>
</calcChain>
</file>

<file path=xl/sharedStrings.xml><?xml version="1.0" encoding="utf-8"?>
<sst xmlns="http://schemas.openxmlformats.org/spreadsheetml/2006/main" count="93" uniqueCount="72">
  <si>
    <t>Rīgas p/a "Rīgas gaisma"</t>
  </si>
  <si>
    <t xml:space="preserve">TĀME </t>
  </si>
  <si>
    <t>Uzdevums:</t>
  </si>
  <si>
    <t>Parka apgaismojuma pārbūve</t>
  </si>
  <si>
    <t xml:space="preserve"> </t>
  </si>
  <si>
    <t>Objekts:</t>
  </si>
  <si>
    <t>Npk</t>
  </si>
  <si>
    <t>Darba nosaukums</t>
  </si>
  <si>
    <t>Mērv.</t>
  </si>
  <si>
    <t>Daudzums</t>
  </si>
  <si>
    <t>Vienības izmaksas €</t>
  </si>
  <si>
    <t>Kopējās izmaksas €</t>
  </si>
  <si>
    <t>Kopā    €</t>
  </si>
  <si>
    <t>Materiāli</t>
  </si>
  <si>
    <t>Darba alga</t>
  </si>
  <si>
    <t>Mehānismi</t>
  </si>
  <si>
    <t>Balsta vietas aizzīmēšana</t>
  </si>
  <si>
    <t>gb</t>
  </si>
  <si>
    <t>Balsts metāla ar dz/b pamatu 8.0 m (KDE6)</t>
  </si>
  <si>
    <t>kompl.</t>
  </si>
  <si>
    <t>Balsta numerācija</t>
  </si>
  <si>
    <t>Kabeļu trases nospraušana</t>
  </si>
  <si>
    <t>m</t>
  </si>
  <si>
    <t>Grunts izstrāde gar koku saknēm</t>
  </si>
  <si>
    <t>Gofrēta aizsargcaurule KR-75</t>
  </si>
  <si>
    <t xml:space="preserve">m </t>
  </si>
  <si>
    <t>Gofrēta aizsargcaurule Arot d110</t>
  </si>
  <si>
    <t xml:space="preserve">Kabelis NYY-J 4x16 </t>
  </si>
  <si>
    <t>Kabeļa gala apdares</t>
  </si>
  <si>
    <t>Kabeļa birka</t>
  </si>
  <si>
    <t>Brīdinājuma lenta</t>
  </si>
  <si>
    <t>Spailes balstos</t>
  </si>
  <si>
    <t>El. sadale  ar mazgabarīta automātu balstā</t>
  </si>
  <si>
    <t>Kabelis NYY J 3x1,5 balstā</t>
  </si>
  <si>
    <t xml:space="preserve">Gaismeklis LED </t>
  </si>
  <si>
    <t>Gaismekļa vadības bloks</t>
  </si>
  <si>
    <t>Fāzēšana</t>
  </si>
  <si>
    <t>Palīgmateriāli</t>
  </si>
  <si>
    <t>Līnijas ieslēgšanas sag. un pārbaude</t>
  </si>
  <si>
    <t>Grunts planēšana</t>
  </si>
  <si>
    <r>
      <t>m</t>
    </r>
    <r>
      <rPr>
        <vertAlign val="superscript"/>
        <sz val="10"/>
        <rFont val="Arial"/>
        <family val="2"/>
        <charset val="186"/>
      </rPr>
      <t>2</t>
    </r>
  </si>
  <si>
    <t>Zālāja atjaunošana</t>
  </si>
  <si>
    <t>Liekās grunts (būvgružu izvešana)</t>
  </si>
  <si>
    <t>m3</t>
  </si>
  <si>
    <t>Melnzemes piegāde objektā ar mehānisku iekraušanu</t>
  </si>
  <si>
    <t>Celt. smilts piegāde objektā ar mehānisku iekraušanu</t>
  </si>
  <si>
    <t>KOPĀ</t>
  </si>
  <si>
    <t xml:space="preserve">Sociālais nodoklis 23,59 % </t>
  </si>
  <si>
    <t xml:space="preserve">Zarošana </t>
  </si>
  <si>
    <t>st.</t>
  </si>
  <si>
    <t>Būvgružu pārstrāde</t>
  </si>
  <si>
    <t>t</t>
  </si>
  <si>
    <t>Kontrolkartēšana</t>
  </si>
  <si>
    <t>Asfaltbetona segumas atjaunošana</t>
  </si>
  <si>
    <t>m2</t>
  </si>
  <si>
    <t>Būvuzraudzība (3% no būvniecības izmaksām)</t>
  </si>
  <si>
    <t>Autoruzraudzība (20% no projektēšanas izmaksām)</t>
  </si>
  <si>
    <t>projekts ar PVN</t>
  </si>
  <si>
    <t xml:space="preserve">Projektēšana,tehniskās dokumentācijas sagatavošana </t>
  </si>
  <si>
    <t>Spēkā esošas materiālu  iepirkuma cenas uz tāmes sastādīšanas brīdi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</si>
  <si>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</si>
  <si>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PVN 21%:</t>
  </si>
  <si>
    <t xml:space="preserve">                                                                                        </t>
  </si>
  <si>
    <t>Pavisam:</t>
  </si>
  <si>
    <t>Tehniskā direktora p.i.</t>
  </si>
  <si>
    <t>K.Pogulis</t>
  </si>
  <si>
    <t>Trasu dienesta vadītājs</t>
  </si>
  <si>
    <t>G.Gorbans</t>
  </si>
  <si>
    <t>Eksperte</t>
  </si>
  <si>
    <t>A.Poiša</t>
  </si>
  <si>
    <t>18.05.2022.</t>
  </si>
  <si>
    <t>Rotaļlaukumums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</si>
</sst>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sz val="10"/>
      <name val="Helv"/>
    </font>
    <font>
      <i/>
      <sz val="10"/>
      <name val="Arial"/>
      <family val="2"/>
      <charset val="186"/>
    </font>
    <font>
      <i/>
      <sz val="10"/>
      <color rgb="FFFF0000"/>
      <name val="Arial"/>
      <family val="2"/>
      <charset val="186"/>
    </font>
    <font>
      <sz val="10"/>
      <name val="Arial"/>
      <family val="2"/>
      <charset val="186"/>
    </font>
    <font>
      <b/>
      <sz val="14"/>
      <name val="Arial"/>
      <family val="2"/>
      <charset val="186"/>
    </font>
    <font>
      <sz val="12"/>
      <name val="Arial"/>
      <family val="2"/>
      <charset val="186"/>
    </font>
    <font>
      <sz val="12"/>
      <color rgb="FFFF0000"/>
      <name val="Arial"/>
      <family val="2"/>
      <charset val="186"/>
    </font>
    <font>
      <sz val="14"/>
      <name val="Arial"/>
      <family val="2"/>
      <charset val="186"/>
    </font>
    <font>
      <b/>
      <sz val="12"/>
      <name val="Arial"/>
      <family val="2"/>
      <charset val="186"/>
    </font>
    <font>
      <sz val="10"/>
      <name val="Arial"/>
      <family val="2"/>
      <charset val="204"/>
    </font>
    <font>
      <vertAlign val="superscript"/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indexed="48"/>
      <name val="Arial"/>
      <family val="2"/>
      <charset val="186"/>
    </font>
    <font>
      <sz val="11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i/>
      <sz val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</cellStyleXfs>
  <cellXfs count="7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0" applyFont="1"/>
    <xf numFmtId="0" fontId="4" fillId="0" borderId="0" xfId="2"/>
    <xf numFmtId="0" fontId="6" fillId="0" borderId="0" xfId="1" applyFont="1"/>
    <xf numFmtId="0" fontId="7" fillId="0" borderId="0" xfId="1" applyFont="1"/>
    <xf numFmtId="0" fontId="8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0" fontId="4" fillId="0" borderId="0" xfId="1" applyFont="1"/>
    <xf numFmtId="0" fontId="9" fillId="0" borderId="0" xfId="1" applyFont="1"/>
    <xf numFmtId="0" fontId="4" fillId="0" borderId="0" xfId="3"/>
    <xf numFmtId="0" fontId="4" fillId="0" borderId="0" xfId="1" applyFont="1" applyAlignment="1">
      <alignment horizontal="center"/>
    </xf>
    <xf numFmtId="0" fontId="4" fillId="0" borderId="1" xfId="3" applyBorder="1" applyAlignment="1">
      <alignment horizontal="center"/>
    </xf>
    <xf numFmtId="0" fontId="4" fillId="0" borderId="1" xfId="3" applyBorder="1" applyAlignment="1">
      <alignment horizontal="center" vertical="center" wrapText="1"/>
    </xf>
    <xf numFmtId="0" fontId="4" fillId="0" borderId="1" xfId="3" applyBorder="1" applyAlignment="1">
      <alignment horizontal="left" vertical="center" wrapText="1"/>
    </xf>
    <xf numFmtId="2" fontId="4" fillId="0" borderId="1" xfId="3" applyNumberFormat="1" applyBorder="1" applyAlignment="1">
      <alignment horizontal="center"/>
    </xf>
    <xf numFmtId="2" fontId="4" fillId="0" borderId="1" xfId="3" applyNumberFormat="1" applyBorder="1" applyAlignment="1">
      <alignment horizontal="center" vertical="center" wrapText="1"/>
    </xf>
    <xf numFmtId="2" fontId="4" fillId="0" borderId="1" xfId="3" applyNumberForma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/>
    </xf>
    <xf numFmtId="2" fontId="4" fillId="0" borderId="1" xfId="4" applyNumberFormat="1" applyBorder="1" applyAlignment="1">
      <alignment horizontal="center"/>
    </xf>
    <xf numFmtId="1" fontId="4" fillId="0" borderId="0" xfId="0" applyNumberFormat="1" applyFont="1"/>
    <xf numFmtId="2" fontId="4" fillId="0" borderId="1" xfId="5" applyNumberFormat="1" applyFont="1" applyBorder="1" applyAlignment="1">
      <alignment horizontal="center"/>
    </xf>
    <xf numFmtId="2" fontId="4" fillId="0" borderId="1" xfId="5" applyNumberFormat="1" applyFont="1" applyBorder="1" applyAlignment="1">
      <alignment horizontal="center" vertical="center"/>
    </xf>
    <xf numFmtId="0" fontId="4" fillId="0" borderId="1" xfId="2" applyBorder="1" applyAlignment="1">
      <alignment horizontal="left"/>
    </xf>
    <xf numFmtId="0" fontId="4" fillId="0" borderId="1" xfId="4" applyBorder="1" applyAlignment="1">
      <alignment horizontal="center"/>
    </xf>
    <xf numFmtId="1" fontId="4" fillId="0" borderId="1" xfId="4" applyNumberFormat="1" applyBorder="1" applyAlignment="1">
      <alignment horizontal="center"/>
    </xf>
    <xf numFmtId="0" fontId="4" fillId="0" borderId="1" xfId="2" applyBorder="1"/>
    <xf numFmtId="0" fontId="4" fillId="0" borderId="1" xfId="6" applyBorder="1" applyAlignment="1">
      <alignment horizontal="center" vertical="center"/>
    </xf>
    <xf numFmtId="1" fontId="4" fillId="0" borderId="1" xfId="6" applyNumberFormat="1" applyBorder="1" applyAlignment="1">
      <alignment horizontal="center"/>
    </xf>
    <xf numFmtId="2" fontId="4" fillId="0" borderId="1" xfId="6" applyNumberFormat="1" applyBorder="1" applyAlignment="1">
      <alignment horizontal="center"/>
    </xf>
    <xf numFmtId="0" fontId="4" fillId="0" borderId="1" xfId="3" applyBorder="1" applyAlignment="1">
      <alignment horizontal="center" vertical="center"/>
    </xf>
    <xf numFmtId="1" fontId="4" fillId="0" borderId="1" xfId="3" applyNumberForma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3" borderId="1" xfId="3" applyFill="1" applyBorder="1" applyAlignment="1">
      <alignment horizontal="center" vertical="center"/>
    </xf>
    <xf numFmtId="1" fontId="4" fillId="3" borderId="1" xfId="3" applyNumberForma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5" applyFont="1" applyBorder="1"/>
    <xf numFmtId="0" fontId="4" fillId="0" borderId="1" xfId="5" applyFont="1" applyBorder="1" applyAlignment="1">
      <alignment horizontal="center"/>
    </xf>
    <xf numFmtId="0" fontId="4" fillId="0" borderId="1" xfId="5" applyFont="1" applyBorder="1" applyAlignment="1">
      <alignment horizontal="left" vertical="center"/>
    </xf>
    <xf numFmtId="0" fontId="4" fillId="0" borderId="1" xfId="5" applyFont="1" applyBorder="1" applyAlignment="1">
      <alignment horizontal="center" vertical="center"/>
    </xf>
    <xf numFmtId="1" fontId="4" fillId="0" borderId="1" xfId="5" applyNumberFormat="1" applyFont="1" applyBorder="1" applyAlignment="1">
      <alignment horizontal="center"/>
    </xf>
    <xf numFmtId="0" fontId="4" fillId="0" borderId="1" xfId="5" applyFont="1" applyBorder="1" applyAlignment="1">
      <alignment horizontal="left"/>
    </xf>
    <xf numFmtId="0" fontId="12" fillId="0" borderId="1" xfId="3" applyFont="1" applyBorder="1"/>
    <xf numFmtId="2" fontId="12" fillId="0" borderId="1" xfId="3" applyNumberFormat="1" applyFont="1" applyBorder="1" applyAlignment="1">
      <alignment horizontal="center"/>
    </xf>
    <xf numFmtId="0" fontId="4" fillId="0" borderId="1" xfId="3" applyBorder="1"/>
    <xf numFmtId="2" fontId="4" fillId="0" borderId="1" xfId="3" applyNumberFormat="1" applyBorder="1"/>
    <xf numFmtId="0" fontId="4" fillId="3" borderId="1" xfId="6" applyFill="1" applyBorder="1" applyAlignment="1">
      <alignment horizontal="left" wrapText="1"/>
    </xf>
    <xf numFmtId="0" fontId="14" fillId="0" borderId="0" xfId="0" applyFont="1"/>
    <xf numFmtId="2" fontId="4" fillId="0" borderId="1" xfId="7" applyNumberFormat="1" applyBorder="1"/>
    <xf numFmtId="0" fontId="15" fillId="0" borderId="0" xfId="0" applyFont="1"/>
    <xf numFmtId="10" fontId="4" fillId="0" borderId="1" xfId="7" applyNumberFormat="1" applyBorder="1" applyAlignment="1">
      <alignment horizontal="center"/>
    </xf>
    <xf numFmtId="1" fontId="4" fillId="0" borderId="1" xfId="7" applyNumberFormat="1" applyBorder="1" applyAlignment="1">
      <alignment horizontal="center"/>
    </xf>
    <xf numFmtId="2" fontId="4" fillId="0" borderId="1" xfId="7" applyNumberFormat="1" applyBorder="1" applyAlignment="1">
      <alignment horizontal="center"/>
    </xf>
    <xf numFmtId="2" fontId="4" fillId="0" borderId="0" xfId="2" applyNumberFormat="1"/>
    <xf numFmtId="0" fontId="4" fillId="0" borderId="0" xfId="3" applyAlignment="1">
      <alignment horizontal="center"/>
    </xf>
    <xf numFmtId="2" fontId="12" fillId="0" borderId="0" xfId="3" applyNumberFormat="1" applyFont="1" applyAlignment="1">
      <alignment horizontal="center"/>
    </xf>
    <xf numFmtId="2" fontId="12" fillId="0" borderId="0" xfId="3" applyNumberFormat="1" applyFont="1"/>
    <xf numFmtId="2" fontId="4" fillId="0" borderId="0" xfId="3" applyNumberFormat="1" applyAlignment="1">
      <alignment horizontal="center"/>
    </xf>
    <xf numFmtId="2" fontId="4" fillId="0" borderId="0" xfId="3" applyNumberFormat="1"/>
    <xf numFmtId="2" fontId="12" fillId="0" borderId="1" xfId="3" applyNumberFormat="1" applyFont="1" applyBorder="1"/>
    <xf numFmtId="2" fontId="4" fillId="0" borderId="0" xfId="0" applyNumberFormat="1" applyFont="1"/>
    <xf numFmtId="0" fontId="4" fillId="0" borderId="0" xfId="4" applyAlignment="1">
      <alignment horizontal="left"/>
    </xf>
    <xf numFmtId="0" fontId="4" fillId="0" borderId="0" xfId="4" applyAlignment="1">
      <alignment horizontal="center"/>
    </xf>
    <xf numFmtId="0" fontId="4" fillId="0" borderId="0" xfId="4"/>
    <xf numFmtId="2" fontId="4" fillId="0" borderId="0" xfId="4" applyNumberFormat="1"/>
    <xf numFmtId="0" fontId="16" fillId="0" borderId="0" xfId="4" applyFont="1" applyAlignment="1">
      <alignment horizontal="left"/>
    </xf>
    <xf numFmtId="2" fontId="4" fillId="0" borderId="0" xfId="4" applyNumberFormat="1" applyAlignment="1">
      <alignment horizontal="center"/>
    </xf>
    <xf numFmtId="0" fontId="4" fillId="0" borderId="0" xfId="4" applyAlignment="1">
      <alignment horizontal="right"/>
    </xf>
    <xf numFmtId="2" fontId="13" fillId="0" borderId="1" xfId="3" applyNumberFormat="1" applyFont="1" applyBorder="1" applyAlignment="1">
      <alignment horizontal="center"/>
    </xf>
    <xf numFmtId="0" fontId="16" fillId="0" borderId="0" xfId="3" applyFont="1" applyAlignment="1">
      <alignment horizontal="center" wrapText="1"/>
    </xf>
    <xf numFmtId="0" fontId="5" fillId="0" borderId="0" xfId="1" applyFont="1" applyAlignment="1">
      <alignment horizontal="center"/>
    </xf>
    <xf numFmtId="0" fontId="4" fillId="0" borderId="1" xfId="3" applyBorder="1" applyAlignment="1">
      <alignment horizontal="center" vertical="center" wrapText="1"/>
    </xf>
    <xf numFmtId="0" fontId="4" fillId="0" borderId="1" xfId="3" applyBorder="1" applyAlignment="1">
      <alignment horizontal="center"/>
    </xf>
  </cellXfs>
  <cellStyles count="8">
    <cellStyle name="Normal_3raj" xfId="4" xr:uid="{8B26AF59-C3B2-4687-A0D3-9D32F2728D20}"/>
    <cellStyle name="Normal_Kap rem 2004" xfId="7" xr:uid="{5A3C02AD-1D68-4148-B168-C2DD1F118D77}"/>
    <cellStyle name="Normal_LATVENERGO satiksmes   70000" xfId="6" xr:uid="{9565CBEF-CAFA-4F63-8498-BF0A6A7C958F}"/>
    <cellStyle name="Normal_pasvaldibas nauda" xfId="1" xr:uid="{096E30AB-8991-48C1-9309-D01C1F6286D3}"/>
    <cellStyle name="Normal_Sheet1_Dārziņi 2014" xfId="5" xr:uid="{2B1CB513-7EF4-4A95-B5C9-E273BAAF34E9}"/>
    <cellStyle name="Normal_Slokas iela" xfId="3" xr:uid="{BD727313-4C8D-4E19-87AC-745051559C50}"/>
    <cellStyle name="Normal_T-2001" xfId="2" xr:uid="{AA1B7F2B-2655-4527-9F5A-DEEAB850EE6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4D5B7-F4EC-4208-9FBA-480BDA97EFFF}">
  <sheetPr>
    <tabColor rgb="FFFFFF00"/>
    <pageSetUpPr fitToPage="1"/>
  </sheetPr>
  <dimension ref="A1:O61"/>
  <sheetViews>
    <sheetView tabSelected="1" view="pageBreakPreview" topLeftCell="A8" zoomScaleNormal="100" zoomScaleSheetLayoutView="100" workbookViewId="0">
      <selection activeCell="E24" sqref="E24"/>
    </sheetView>
  </sheetViews>
  <sheetFormatPr defaultColWidth="12.33203125" defaultRowHeight="13.2" x14ac:dyDescent="0.25"/>
  <cols>
    <col min="1" max="1" width="3.109375" style="4" customWidth="1"/>
    <col min="2" max="2" width="45.88671875" style="4" customWidth="1"/>
    <col min="3" max="3" width="6.44140625" style="4" customWidth="1"/>
    <col min="4" max="4" width="8.109375" style="4" customWidth="1"/>
    <col min="5" max="5" width="9.33203125" style="4" customWidth="1"/>
    <col min="6" max="6" width="11" style="4" customWidth="1"/>
    <col min="7" max="7" width="9.5546875" style="4" customWidth="1"/>
    <col min="8" max="8" width="9.44140625" style="4" customWidth="1"/>
    <col min="9" max="9" width="10" style="4" customWidth="1"/>
    <col min="10" max="10" width="11.5546875" style="4" customWidth="1"/>
    <col min="11" max="11" width="10.44140625" style="4" customWidth="1"/>
    <col min="12" max="13" width="12.33203125" style="4"/>
    <col min="14" max="14" width="15.44140625" style="4" customWidth="1"/>
    <col min="15" max="16384" width="12.33203125" style="4"/>
  </cols>
  <sheetData>
    <row r="1" spans="1:13" x14ac:dyDescent="0.25">
      <c r="A1" s="1" t="s">
        <v>0</v>
      </c>
      <c r="B1" s="1"/>
      <c r="C1" s="1"/>
      <c r="D1" s="2"/>
      <c r="E1" s="2"/>
      <c r="F1" s="2"/>
      <c r="G1" s="3"/>
      <c r="H1" s="1"/>
      <c r="I1" s="1"/>
      <c r="J1" s="2"/>
      <c r="K1" s="1"/>
      <c r="L1" s="1"/>
    </row>
    <row r="2" spans="1:13" s="5" customFormat="1" ht="17.399999999999999" x14ac:dyDescent="0.3">
      <c r="B2" s="74" t="s">
        <v>1</v>
      </c>
      <c r="C2" s="74"/>
      <c r="D2" s="74"/>
      <c r="E2" s="74"/>
      <c r="F2" s="74"/>
      <c r="G2" s="74"/>
      <c r="H2" s="74"/>
      <c r="I2" s="74"/>
      <c r="J2" s="74"/>
      <c r="K2" s="74"/>
      <c r="L2" s="6"/>
      <c r="M2" s="7"/>
    </row>
    <row r="3" spans="1:13" s="5" customFormat="1" ht="17.399999999999999" x14ac:dyDescent="0.3">
      <c r="B3" s="8"/>
      <c r="C3" s="9" t="s">
        <v>2</v>
      </c>
      <c r="D3" s="10" t="s">
        <v>3</v>
      </c>
      <c r="E3" s="8"/>
      <c r="F3" s="8"/>
      <c r="G3" s="8"/>
      <c r="H3" s="8"/>
      <c r="I3" s="8"/>
      <c r="J3" s="8"/>
      <c r="K3" s="8"/>
      <c r="L3" s="11"/>
    </row>
    <row r="4" spans="1:13" s="5" customFormat="1" ht="15.6" x14ac:dyDescent="0.3">
      <c r="A4" s="11" t="s">
        <v>4</v>
      </c>
      <c r="B4" s="11"/>
      <c r="C4" s="9" t="s">
        <v>5</v>
      </c>
      <c r="D4" s="12" t="s">
        <v>71</v>
      </c>
      <c r="E4" s="11"/>
      <c r="F4" s="11"/>
      <c r="G4" s="11"/>
      <c r="H4" s="11"/>
      <c r="I4" s="11"/>
      <c r="J4" s="11"/>
      <c r="K4" s="11"/>
      <c r="L4" s="11"/>
    </row>
    <row r="5" spans="1:13" x14ac:dyDescent="0.25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3" ht="12.75" customHeight="1" x14ac:dyDescent="0.25">
      <c r="A6" s="75" t="s">
        <v>6</v>
      </c>
      <c r="B6" s="75" t="s">
        <v>7</v>
      </c>
      <c r="C6" s="75" t="s">
        <v>8</v>
      </c>
      <c r="D6" s="75" t="s">
        <v>9</v>
      </c>
      <c r="E6" s="76" t="s">
        <v>10</v>
      </c>
      <c r="F6" s="76"/>
      <c r="G6" s="76"/>
      <c r="H6" s="76" t="s">
        <v>11</v>
      </c>
      <c r="I6" s="76"/>
      <c r="J6" s="76"/>
      <c r="K6" s="75" t="s">
        <v>12</v>
      </c>
    </row>
    <row r="7" spans="1:13" x14ac:dyDescent="0.25">
      <c r="A7" s="75"/>
      <c r="B7" s="75"/>
      <c r="C7" s="75"/>
      <c r="D7" s="75"/>
      <c r="E7" s="15" t="s">
        <v>13</v>
      </c>
      <c r="F7" s="15" t="s">
        <v>14</v>
      </c>
      <c r="G7" s="15" t="s">
        <v>15</v>
      </c>
      <c r="H7" s="15" t="s">
        <v>13</v>
      </c>
      <c r="I7" s="15" t="s">
        <v>14</v>
      </c>
      <c r="J7" s="15" t="s">
        <v>15</v>
      </c>
      <c r="K7" s="75"/>
    </row>
    <row r="8" spans="1:13" ht="15.9" customHeight="1" x14ac:dyDescent="0.25">
      <c r="A8" s="16">
        <v>1</v>
      </c>
      <c r="B8" s="17" t="s">
        <v>16</v>
      </c>
      <c r="C8" s="16" t="s">
        <v>17</v>
      </c>
      <c r="D8" s="16">
        <v>2</v>
      </c>
      <c r="E8" s="18"/>
      <c r="F8" s="18">
        <v>3.89</v>
      </c>
      <c r="G8" s="18"/>
      <c r="H8" s="18"/>
      <c r="I8" s="18">
        <f t="shared" ref="I8:I31" si="0">D8*F8</f>
        <v>7.78</v>
      </c>
      <c r="J8" s="18"/>
      <c r="K8" s="19">
        <f t="shared" ref="K8:K31" si="1">H8+J8+I8</f>
        <v>7.78</v>
      </c>
    </row>
    <row r="9" spans="1:13" ht="15.9" customHeight="1" x14ac:dyDescent="0.3">
      <c r="A9" s="16">
        <v>2</v>
      </c>
      <c r="B9" s="17" t="s">
        <v>18</v>
      </c>
      <c r="C9" s="16" t="s">
        <v>19</v>
      </c>
      <c r="D9" s="16">
        <v>2</v>
      </c>
      <c r="E9" s="18">
        <v>237</v>
      </c>
      <c r="F9" s="18">
        <v>29.25</v>
      </c>
      <c r="G9" s="18">
        <v>42.74</v>
      </c>
      <c r="H9" s="18">
        <f t="shared" ref="H9:H25" si="2">D9*E9</f>
        <v>474</v>
      </c>
      <c r="I9" s="18">
        <f t="shared" si="0"/>
        <v>58.5</v>
      </c>
      <c r="J9" s="18">
        <f>D9*G9</f>
        <v>85.48</v>
      </c>
      <c r="K9" s="19">
        <f t="shared" si="1"/>
        <v>617.98</v>
      </c>
      <c r="L9"/>
    </row>
    <row r="10" spans="1:13" ht="15.9" customHeight="1" x14ac:dyDescent="0.25">
      <c r="A10" s="16">
        <v>4</v>
      </c>
      <c r="B10" s="17" t="s">
        <v>20</v>
      </c>
      <c r="C10" s="16" t="s">
        <v>17</v>
      </c>
      <c r="D10" s="16">
        <v>2</v>
      </c>
      <c r="E10" s="18">
        <v>1</v>
      </c>
      <c r="F10" s="20">
        <v>3.66</v>
      </c>
      <c r="G10" s="18"/>
      <c r="H10" s="18">
        <f t="shared" si="2"/>
        <v>2</v>
      </c>
      <c r="I10" s="18">
        <f t="shared" si="0"/>
        <v>7.32</v>
      </c>
      <c r="J10" s="18"/>
      <c r="K10" s="19">
        <f t="shared" si="1"/>
        <v>9.32</v>
      </c>
    </row>
    <row r="11" spans="1:13" ht="15.9" customHeight="1" x14ac:dyDescent="0.25">
      <c r="A11" s="16">
        <v>5</v>
      </c>
      <c r="B11" s="17" t="s">
        <v>21</v>
      </c>
      <c r="C11" s="16" t="s">
        <v>22</v>
      </c>
      <c r="D11" s="16">
        <v>130</v>
      </c>
      <c r="E11" s="18"/>
      <c r="F11" s="20">
        <v>0.11</v>
      </c>
      <c r="G11" s="18"/>
      <c r="H11" s="18"/>
      <c r="I11" s="18">
        <f t="shared" si="0"/>
        <v>14.3</v>
      </c>
      <c r="J11" s="18"/>
      <c r="K11" s="19">
        <f t="shared" si="1"/>
        <v>14.3</v>
      </c>
    </row>
    <row r="12" spans="1:13" ht="15.9" customHeight="1" x14ac:dyDescent="0.25">
      <c r="A12" s="16">
        <v>6</v>
      </c>
      <c r="B12" s="17" t="s">
        <v>23</v>
      </c>
      <c r="C12" s="16" t="s">
        <v>22</v>
      </c>
      <c r="D12" s="16">
        <v>30</v>
      </c>
      <c r="E12" s="18"/>
      <c r="F12" s="20">
        <v>5.13</v>
      </c>
      <c r="G12" s="18">
        <v>1.41</v>
      </c>
      <c r="H12" s="18"/>
      <c r="I12" s="18">
        <f t="shared" si="0"/>
        <v>153.9</v>
      </c>
      <c r="J12" s="18">
        <f t="shared" ref="J12:J16" si="3">D12*G12</f>
        <v>42.3</v>
      </c>
      <c r="K12" s="19">
        <f t="shared" si="1"/>
        <v>196.2</v>
      </c>
    </row>
    <row r="13" spans="1:13" ht="15.9" customHeight="1" x14ac:dyDescent="0.3">
      <c r="A13" s="16">
        <v>7</v>
      </c>
      <c r="B13" s="21" t="s">
        <v>24</v>
      </c>
      <c r="C13" s="16" t="s">
        <v>25</v>
      </c>
      <c r="D13" s="16">
        <v>135</v>
      </c>
      <c r="E13" s="22">
        <v>0.95</v>
      </c>
      <c r="F13" s="22">
        <v>0.56000000000000005</v>
      </c>
      <c r="G13" s="22">
        <v>0.3</v>
      </c>
      <c r="H13" s="18">
        <f t="shared" si="2"/>
        <v>128.25</v>
      </c>
      <c r="I13" s="18">
        <f t="shared" si="0"/>
        <v>75.600000000000009</v>
      </c>
      <c r="J13" s="18">
        <f t="shared" si="3"/>
        <v>40.5</v>
      </c>
      <c r="K13" s="19">
        <f t="shared" si="1"/>
        <v>244.35000000000002</v>
      </c>
      <c r="L13"/>
    </row>
    <row r="14" spans="1:13" ht="15.9" customHeight="1" x14ac:dyDescent="0.3">
      <c r="A14" s="16">
        <v>8</v>
      </c>
      <c r="B14" s="21" t="s">
        <v>26</v>
      </c>
      <c r="C14" s="16" t="s">
        <v>25</v>
      </c>
      <c r="D14" s="16">
        <v>2</v>
      </c>
      <c r="E14" s="22">
        <v>3.12</v>
      </c>
      <c r="F14" s="22">
        <v>0.56000000000000005</v>
      </c>
      <c r="G14" s="22">
        <v>0.3</v>
      </c>
      <c r="H14" s="18">
        <f t="shared" si="2"/>
        <v>6.24</v>
      </c>
      <c r="I14" s="18">
        <f t="shared" si="0"/>
        <v>1.1200000000000001</v>
      </c>
      <c r="J14" s="18">
        <f t="shared" si="3"/>
        <v>0.6</v>
      </c>
      <c r="K14" s="19">
        <f t="shared" si="1"/>
        <v>7.96</v>
      </c>
      <c r="L14"/>
    </row>
    <row r="15" spans="1:13" ht="15.9" customHeight="1" x14ac:dyDescent="0.3">
      <c r="A15" s="16">
        <v>9</v>
      </c>
      <c r="B15" s="17" t="s">
        <v>27</v>
      </c>
      <c r="C15" s="16" t="s">
        <v>22</v>
      </c>
      <c r="D15" s="16">
        <v>150</v>
      </c>
      <c r="E15" s="18">
        <v>7.5</v>
      </c>
      <c r="F15" s="20">
        <v>5.32</v>
      </c>
      <c r="G15" s="18">
        <v>1.17</v>
      </c>
      <c r="H15" s="18">
        <f t="shared" si="2"/>
        <v>1125</v>
      </c>
      <c r="I15" s="18">
        <f t="shared" si="0"/>
        <v>798</v>
      </c>
      <c r="J15" s="18">
        <f t="shared" si="3"/>
        <v>175.5</v>
      </c>
      <c r="K15" s="19">
        <f t="shared" si="1"/>
        <v>2098.5</v>
      </c>
      <c r="L15"/>
      <c r="M15" s="23"/>
    </row>
    <row r="16" spans="1:13" ht="15.9" customHeight="1" x14ac:dyDescent="0.3">
      <c r="A16" s="16">
        <v>10</v>
      </c>
      <c r="B16" s="17" t="s">
        <v>28</v>
      </c>
      <c r="C16" s="16" t="s">
        <v>19</v>
      </c>
      <c r="D16" s="16">
        <v>4</v>
      </c>
      <c r="E16" s="24">
        <v>2.5099999999999998</v>
      </c>
      <c r="F16" s="25">
        <v>9.81</v>
      </c>
      <c r="G16" s="24">
        <v>2.4900000000000002</v>
      </c>
      <c r="H16" s="18">
        <f t="shared" si="2"/>
        <v>10.039999999999999</v>
      </c>
      <c r="I16" s="18">
        <f t="shared" si="0"/>
        <v>39.24</v>
      </c>
      <c r="J16" s="18">
        <f t="shared" si="3"/>
        <v>9.9600000000000009</v>
      </c>
      <c r="K16" s="19">
        <f t="shared" si="1"/>
        <v>59.24</v>
      </c>
      <c r="L16"/>
    </row>
    <row r="17" spans="1:12" ht="15.9" customHeight="1" x14ac:dyDescent="0.25">
      <c r="A17" s="16">
        <v>11</v>
      </c>
      <c r="B17" s="17" t="s">
        <v>29</v>
      </c>
      <c r="C17" s="16" t="s">
        <v>17</v>
      </c>
      <c r="D17" s="16">
        <v>3</v>
      </c>
      <c r="E17" s="24">
        <v>0.5</v>
      </c>
      <c r="F17" s="25">
        <v>3.68</v>
      </c>
      <c r="G17" s="24"/>
      <c r="H17" s="18">
        <f t="shared" si="2"/>
        <v>1.5</v>
      </c>
      <c r="I17" s="18">
        <f t="shared" si="0"/>
        <v>11.040000000000001</v>
      </c>
      <c r="J17" s="18"/>
      <c r="K17" s="19">
        <f t="shared" si="1"/>
        <v>12.540000000000001</v>
      </c>
    </row>
    <row r="18" spans="1:12" ht="15.9" customHeight="1" x14ac:dyDescent="0.25">
      <c r="A18" s="16">
        <v>12</v>
      </c>
      <c r="B18" s="26" t="s">
        <v>30</v>
      </c>
      <c r="C18" s="27" t="s">
        <v>22</v>
      </c>
      <c r="D18" s="28">
        <v>130</v>
      </c>
      <c r="E18" s="22">
        <v>0.05</v>
      </c>
      <c r="F18" s="18"/>
      <c r="G18" s="18"/>
      <c r="H18" s="18">
        <f>D18*E18</f>
        <v>6.5</v>
      </c>
      <c r="I18" s="18"/>
      <c r="J18" s="18"/>
      <c r="K18" s="19">
        <f>H18+J18+I18</f>
        <v>6.5</v>
      </c>
    </row>
    <row r="19" spans="1:12" ht="15.9" customHeight="1" x14ac:dyDescent="0.25">
      <c r="A19" s="16">
        <v>13</v>
      </c>
      <c r="B19" s="17" t="s">
        <v>31</v>
      </c>
      <c r="C19" s="16" t="s">
        <v>19</v>
      </c>
      <c r="D19" s="16">
        <v>2</v>
      </c>
      <c r="E19" s="18">
        <v>12.5</v>
      </c>
      <c r="F19" s="18"/>
      <c r="G19" s="18"/>
      <c r="H19" s="18">
        <f t="shared" si="2"/>
        <v>25</v>
      </c>
      <c r="I19" s="18"/>
      <c r="J19" s="18"/>
      <c r="K19" s="19">
        <f t="shared" si="1"/>
        <v>25</v>
      </c>
    </row>
    <row r="20" spans="1:12" ht="15.9" customHeight="1" x14ac:dyDescent="0.25">
      <c r="A20" s="16">
        <v>14</v>
      </c>
      <c r="B20" s="29" t="s">
        <v>32</v>
      </c>
      <c r="C20" s="30" t="s">
        <v>19</v>
      </c>
      <c r="D20" s="31">
        <v>2</v>
      </c>
      <c r="E20" s="32">
        <v>10.5</v>
      </c>
      <c r="F20" s="32">
        <v>3.89</v>
      </c>
      <c r="G20" s="32">
        <v>8.73</v>
      </c>
      <c r="H20" s="22">
        <f>ROUND((D20*E20),2)</f>
        <v>21</v>
      </c>
      <c r="I20" s="32">
        <f>ROUND((D20*F20),2)</f>
        <v>7.78</v>
      </c>
      <c r="J20" s="32">
        <f>ROUND((D20*G20),2)</f>
        <v>17.46</v>
      </c>
      <c r="K20" s="22">
        <f>J20+I20+H20</f>
        <v>46.24</v>
      </c>
    </row>
    <row r="21" spans="1:12" ht="15.9" customHeight="1" x14ac:dyDescent="0.3">
      <c r="A21" s="16">
        <v>15</v>
      </c>
      <c r="B21" s="17" t="s">
        <v>33</v>
      </c>
      <c r="C21" s="16" t="s">
        <v>22</v>
      </c>
      <c r="D21" s="16">
        <v>16</v>
      </c>
      <c r="E21" s="18">
        <v>0.7</v>
      </c>
      <c r="F21" s="18">
        <v>0.38</v>
      </c>
      <c r="G21" s="18">
        <v>0.56000000000000005</v>
      </c>
      <c r="H21" s="18">
        <f t="shared" si="2"/>
        <v>11.2</v>
      </c>
      <c r="I21" s="18">
        <f t="shared" si="0"/>
        <v>6.08</v>
      </c>
      <c r="J21" s="18">
        <f>D21*G21</f>
        <v>8.9600000000000009</v>
      </c>
      <c r="K21" s="19">
        <f t="shared" si="1"/>
        <v>26.240000000000002</v>
      </c>
      <c r="L21"/>
    </row>
    <row r="22" spans="1:12" ht="15.9" customHeight="1" x14ac:dyDescent="0.3">
      <c r="A22" s="16">
        <v>19</v>
      </c>
      <c r="B22" s="29" t="s">
        <v>34</v>
      </c>
      <c r="C22" s="33" t="s">
        <v>19</v>
      </c>
      <c r="D22" s="34">
        <v>2</v>
      </c>
      <c r="E22" s="35">
        <v>235</v>
      </c>
      <c r="F22" s="32">
        <v>5.21</v>
      </c>
      <c r="G22" s="32">
        <v>13.32</v>
      </c>
      <c r="H22" s="18">
        <f t="shared" si="2"/>
        <v>470</v>
      </c>
      <c r="I22" s="18">
        <f t="shared" si="0"/>
        <v>10.42</v>
      </c>
      <c r="J22" s="18">
        <f>D22*G22</f>
        <v>26.64</v>
      </c>
      <c r="K22" s="19">
        <f t="shared" si="1"/>
        <v>507.06</v>
      </c>
      <c r="L22"/>
    </row>
    <row r="23" spans="1:12" ht="15.9" customHeight="1" x14ac:dyDescent="0.25">
      <c r="A23" s="16">
        <v>20</v>
      </c>
      <c r="B23" s="36" t="s">
        <v>35</v>
      </c>
      <c r="C23" s="37" t="s">
        <v>19</v>
      </c>
      <c r="D23" s="38">
        <v>2</v>
      </c>
      <c r="E23" s="39">
        <v>73.27</v>
      </c>
      <c r="F23" s="39">
        <v>0.5</v>
      </c>
      <c r="G23" s="39">
        <v>1</v>
      </c>
      <c r="H23" s="18">
        <f t="shared" si="2"/>
        <v>146.54</v>
      </c>
      <c r="I23" s="18">
        <f t="shared" si="0"/>
        <v>1</v>
      </c>
      <c r="J23" s="18">
        <f>D23*G23</f>
        <v>2</v>
      </c>
      <c r="K23" s="19">
        <f t="shared" si="1"/>
        <v>149.54</v>
      </c>
    </row>
    <row r="24" spans="1:12" ht="15.9" customHeight="1" x14ac:dyDescent="0.25">
      <c r="A24" s="16">
        <v>21</v>
      </c>
      <c r="B24" s="29" t="s">
        <v>36</v>
      </c>
      <c r="C24" s="27" t="s">
        <v>17</v>
      </c>
      <c r="D24" s="28">
        <v>2</v>
      </c>
      <c r="E24" s="22"/>
      <c r="F24" s="22">
        <v>0.93</v>
      </c>
      <c r="G24" s="22">
        <v>6.23</v>
      </c>
      <c r="H24" s="32"/>
      <c r="I24" s="22">
        <f>ROUND((D24*F24),2)</f>
        <v>1.86</v>
      </c>
      <c r="J24" s="32">
        <f>ROUND((D24*G24),2)</f>
        <v>12.46</v>
      </c>
      <c r="K24" s="22">
        <f>J24+I24+H24</f>
        <v>14.32</v>
      </c>
    </row>
    <row r="25" spans="1:12" ht="15.9" customHeight="1" x14ac:dyDescent="0.25">
      <c r="A25" s="16">
        <v>22</v>
      </c>
      <c r="B25" s="40" t="s">
        <v>37</v>
      </c>
      <c r="C25" s="41" t="s">
        <v>19</v>
      </c>
      <c r="D25" s="41">
        <v>1</v>
      </c>
      <c r="E25" s="24">
        <v>300</v>
      </c>
      <c r="F25" s="24"/>
      <c r="G25" s="24"/>
      <c r="H25" s="18">
        <f t="shared" si="2"/>
        <v>300</v>
      </c>
      <c r="I25" s="18"/>
      <c r="J25" s="18"/>
      <c r="K25" s="19">
        <f t="shared" si="1"/>
        <v>300</v>
      </c>
    </row>
    <row r="26" spans="1:12" ht="15.9" customHeight="1" x14ac:dyDescent="0.25">
      <c r="A26" s="16">
        <v>23</v>
      </c>
      <c r="B26" s="17" t="s">
        <v>38</v>
      </c>
      <c r="C26" s="33" t="s">
        <v>17</v>
      </c>
      <c r="D26" s="15">
        <v>1</v>
      </c>
      <c r="E26" s="18"/>
      <c r="F26" s="20">
        <v>6.42</v>
      </c>
      <c r="G26" s="20">
        <v>2.82</v>
      </c>
      <c r="H26" s="18"/>
      <c r="I26" s="18">
        <f t="shared" si="0"/>
        <v>6.42</v>
      </c>
      <c r="J26" s="18">
        <f t="shared" ref="J26:J31" si="4">D26*G26</f>
        <v>2.82</v>
      </c>
      <c r="K26" s="19">
        <f t="shared" si="1"/>
        <v>9.24</v>
      </c>
    </row>
    <row r="27" spans="1:12" ht="15.9" customHeight="1" x14ac:dyDescent="0.25">
      <c r="A27" s="16">
        <v>24</v>
      </c>
      <c r="B27" s="42" t="s">
        <v>39</v>
      </c>
      <c r="C27" s="43" t="s">
        <v>40</v>
      </c>
      <c r="D27" s="44">
        <v>130</v>
      </c>
      <c r="E27" s="24"/>
      <c r="F27" s="24">
        <v>4.13</v>
      </c>
      <c r="G27" s="24">
        <v>0.47</v>
      </c>
      <c r="H27" s="18"/>
      <c r="I27" s="18">
        <f t="shared" si="0"/>
        <v>536.9</v>
      </c>
      <c r="J27" s="18">
        <f t="shared" si="4"/>
        <v>61.099999999999994</v>
      </c>
      <c r="K27" s="19">
        <f t="shared" si="1"/>
        <v>598</v>
      </c>
    </row>
    <row r="28" spans="1:12" ht="15.9" customHeight="1" x14ac:dyDescent="0.25">
      <c r="A28" s="16">
        <v>25</v>
      </c>
      <c r="B28" s="45" t="s">
        <v>41</v>
      </c>
      <c r="C28" s="43" t="s">
        <v>40</v>
      </c>
      <c r="D28" s="44">
        <v>70</v>
      </c>
      <c r="E28" s="24">
        <v>0.95</v>
      </c>
      <c r="F28" s="24">
        <v>3.27</v>
      </c>
      <c r="G28" s="24">
        <v>0.24</v>
      </c>
      <c r="H28" s="18">
        <f>D28*E28</f>
        <v>66.5</v>
      </c>
      <c r="I28" s="18">
        <f>D28*F28</f>
        <v>228.9</v>
      </c>
      <c r="J28" s="18">
        <f t="shared" si="4"/>
        <v>16.8</v>
      </c>
      <c r="K28" s="19">
        <f>H28+J28+I28</f>
        <v>312.2</v>
      </c>
    </row>
    <row r="29" spans="1:12" ht="15.9" customHeight="1" x14ac:dyDescent="0.25">
      <c r="A29" s="16">
        <v>26</v>
      </c>
      <c r="B29" s="17" t="s">
        <v>42</v>
      </c>
      <c r="C29" s="43" t="s">
        <v>43</v>
      </c>
      <c r="D29" s="44">
        <v>2</v>
      </c>
      <c r="E29" s="24"/>
      <c r="F29" s="24">
        <v>4.97</v>
      </c>
      <c r="G29" s="24">
        <v>2.82</v>
      </c>
      <c r="H29" s="18">
        <f>D29*E29</f>
        <v>0</v>
      </c>
      <c r="I29" s="18">
        <f>D29*F29</f>
        <v>9.94</v>
      </c>
      <c r="J29" s="18">
        <f t="shared" si="4"/>
        <v>5.64</v>
      </c>
      <c r="K29" s="19">
        <f>H29+J29+I29</f>
        <v>15.579999999999998</v>
      </c>
    </row>
    <row r="30" spans="1:12" ht="15.9" customHeight="1" x14ac:dyDescent="0.25">
      <c r="A30" s="16">
        <v>27</v>
      </c>
      <c r="B30" s="45" t="s">
        <v>44</v>
      </c>
      <c r="C30" s="43" t="s">
        <v>43</v>
      </c>
      <c r="D30" s="44">
        <v>10</v>
      </c>
      <c r="E30" s="24">
        <v>28.5</v>
      </c>
      <c r="F30" s="24">
        <v>6.55</v>
      </c>
      <c r="G30" s="24">
        <v>2.82</v>
      </c>
      <c r="H30" s="18">
        <f>D30*E30</f>
        <v>285</v>
      </c>
      <c r="I30" s="18">
        <f>D30*F30</f>
        <v>65.5</v>
      </c>
      <c r="J30" s="18">
        <f t="shared" si="4"/>
        <v>28.2</v>
      </c>
      <c r="K30" s="19">
        <f>H30+J30+I30</f>
        <v>378.7</v>
      </c>
    </row>
    <row r="31" spans="1:12" ht="15.9" customHeight="1" x14ac:dyDescent="0.25">
      <c r="A31" s="16">
        <v>28</v>
      </c>
      <c r="B31" s="45" t="s">
        <v>45</v>
      </c>
      <c r="C31" s="43" t="s">
        <v>43</v>
      </c>
      <c r="D31" s="44">
        <v>0.5</v>
      </c>
      <c r="E31" s="24">
        <v>36</v>
      </c>
      <c r="F31" s="24">
        <v>5.88</v>
      </c>
      <c r="G31" s="24">
        <v>2.82</v>
      </c>
      <c r="H31" s="18">
        <f>D31*E31</f>
        <v>18</v>
      </c>
      <c r="I31" s="18">
        <f t="shared" si="0"/>
        <v>2.94</v>
      </c>
      <c r="J31" s="18">
        <f t="shared" si="4"/>
        <v>1.41</v>
      </c>
      <c r="K31" s="19">
        <f t="shared" si="1"/>
        <v>22.35</v>
      </c>
    </row>
    <row r="32" spans="1:12" ht="15.9" customHeight="1" x14ac:dyDescent="0.25">
      <c r="A32" s="16">
        <v>29</v>
      </c>
      <c r="B32" s="46" t="s">
        <v>46</v>
      </c>
      <c r="C32" s="72">
        <f>H32+J32+I32</f>
        <v>5679.1399999999994</v>
      </c>
      <c r="D32" s="72"/>
      <c r="E32" s="47"/>
      <c r="F32" s="47"/>
      <c r="G32" s="47"/>
      <c r="H32" s="47">
        <f>SUM(H8:H31)</f>
        <v>3096.77</v>
      </c>
      <c r="I32" s="47">
        <f>SUM(I8:I31)</f>
        <v>2044.54</v>
      </c>
      <c r="J32" s="47">
        <f>SUM(J8:J31)</f>
        <v>537.82999999999981</v>
      </c>
      <c r="K32" s="47">
        <f>SUM(K8:K31)</f>
        <v>5679.1399999999994</v>
      </c>
    </row>
    <row r="33" spans="1:15" ht="15.9" customHeight="1" x14ac:dyDescent="0.25">
      <c r="A33" s="16">
        <v>30</v>
      </c>
      <c r="B33" s="48" t="s">
        <v>47</v>
      </c>
      <c r="C33" s="15"/>
      <c r="D33" s="15"/>
      <c r="E33" s="18"/>
      <c r="F33" s="18"/>
      <c r="G33" s="49"/>
      <c r="H33" s="18"/>
      <c r="I33" s="18"/>
      <c r="J33" s="49"/>
      <c r="K33" s="18">
        <f>I32*0.2359</f>
        <v>482.30698599999999</v>
      </c>
    </row>
    <row r="34" spans="1:15" ht="15.9" customHeight="1" x14ac:dyDescent="0.25">
      <c r="A34" s="16">
        <v>31</v>
      </c>
      <c r="B34" s="42" t="s">
        <v>48</v>
      </c>
      <c r="C34" s="43" t="s">
        <v>49</v>
      </c>
      <c r="D34" s="44">
        <v>0</v>
      </c>
      <c r="E34" s="24"/>
      <c r="F34" s="24"/>
      <c r="G34" s="24"/>
      <c r="H34" s="18"/>
      <c r="I34" s="18"/>
      <c r="J34" s="18"/>
      <c r="K34" s="19">
        <v>800</v>
      </c>
    </row>
    <row r="35" spans="1:15" ht="15.9" customHeight="1" x14ac:dyDescent="0.25">
      <c r="A35" s="16">
        <v>32</v>
      </c>
      <c r="B35" s="45" t="s">
        <v>50</v>
      </c>
      <c r="C35" s="43" t="s">
        <v>51</v>
      </c>
      <c r="D35" s="44">
        <v>2</v>
      </c>
      <c r="E35" s="24"/>
      <c r="F35" s="24"/>
      <c r="G35" s="24"/>
      <c r="H35" s="18"/>
      <c r="I35" s="18"/>
      <c r="J35" s="18"/>
      <c r="K35" s="19">
        <f>D35*70</f>
        <v>140</v>
      </c>
    </row>
    <row r="36" spans="1:15" ht="15.9" customHeight="1" x14ac:dyDescent="0.25">
      <c r="A36" s="16">
        <v>33</v>
      </c>
      <c r="B36" s="50" t="s">
        <v>52</v>
      </c>
      <c r="C36" s="43"/>
      <c r="D36" s="31"/>
      <c r="E36" s="32"/>
      <c r="F36" s="32"/>
      <c r="G36" s="32"/>
      <c r="H36" s="18"/>
      <c r="I36" s="18"/>
      <c r="J36" s="18"/>
      <c r="K36" s="22">
        <v>200</v>
      </c>
    </row>
    <row r="37" spans="1:15" s="51" customFormat="1" ht="15.9" customHeight="1" x14ac:dyDescent="0.25">
      <c r="A37" s="16">
        <v>34</v>
      </c>
      <c r="B37" s="50" t="s">
        <v>53</v>
      </c>
      <c r="C37" s="27" t="s">
        <v>54</v>
      </c>
      <c r="D37" s="31">
        <v>0</v>
      </c>
      <c r="E37" s="32"/>
      <c r="F37" s="32"/>
      <c r="G37" s="32"/>
      <c r="H37" s="18"/>
      <c r="I37" s="18"/>
      <c r="J37" s="18"/>
      <c r="K37" s="22">
        <f>D37*32.44+80</f>
        <v>80</v>
      </c>
    </row>
    <row r="38" spans="1:15" s="51" customFormat="1" ht="15.9" customHeight="1" x14ac:dyDescent="0.25">
      <c r="A38" s="16">
        <v>35</v>
      </c>
      <c r="B38" s="50" t="s">
        <v>55</v>
      </c>
      <c r="C38" s="27"/>
      <c r="D38" s="31"/>
      <c r="E38" s="32"/>
      <c r="F38" s="32"/>
      <c r="G38" s="32"/>
      <c r="H38" s="18"/>
      <c r="I38" s="18"/>
      <c r="J38" s="18"/>
      <c r="K38" s="22">
        <f>K32*3%</f>
        <v>170.37419999999997</v>
      </c>
    </row>
    <row r="39" spans="1:15" s="51" customFormat="1" ht="15.9" customHeight="1" x14ac:dyDescent="0.25">
      <c r="A39" s="16">
        <v>36</v>
      </c>
      <c r="B39" s="52" t="s">
        <v>56</v>
      </c>
      <c r="C39" s="27"/>
      <c r="D39" s="31"/>
      <c r="E39" s="32"/>
      <c r="F39" s="32"/>
      <c r="G39" s="32"/>
      <c r="H39" s="18"/>
      <c r="I39" s="18"/>
      <c r="J39" s="18"/>
      <c r="K39" s="22">
        <f>K40*20%</f>
        <v>113.58199999999999</v>
      </c>
      <c r="L39" s="53" t="s">
        <v>57</v>
      </c>
    </row>
    <row r="40" spans="1:15" s="5" customFormat="1" ht="15.9" customHeight="1" x14ac:dyDescent="0.25">
      <c r="A40" s="16">
        <v>37</v>
      </c>
      <c r="B40" s="52" t="s">
        <v>58</v>
      </c>
      <c r="C40" s="54"/>
      <c r="D40" s="55"/>
      <c r="E40" s="56"/>
      <c r="F40" s="56"/>
      <c r="G40" s="56"/>
      <c r="H40" s="56"/>
      <c r="I40" s="56"/>
      <c r="J40" s="56"/>
      <c r="K40" s="56">
        <f>ROUND((K32*0.1),2)</f>
        <v>567.91</v>
      </c>
      <c r="L40" s="57">
        <f>K40*1.21</f>
        <v>687.17109999999991</v>
      </c>
    </row>
    <row r="41" spans="1:15" ht="15.9" customHeight="1" x14ac:dyDescent="0.25">
      <c r="A41" s="58"/>
      <c r="B41" s="73" t="s">
        <v>59</v>
      </c>
      <c r="C41" s="73"/>
      <c r="D41" s="73"/>
      <c r="E41" s="59"/>
      <c r="F41" s="59"/>
      <c r="G41" s="60"/>
      <c r="H41" s="59"/>
      <c r="I41" s="59"/>
      <c r="J41" s="60"/>
      <c r="K41" s="47">
        <f>SUM(K32:K40)</f>
        <v>8233.3131859999994</v>
      </c>
      <c r="N41" s="4" t="s">
        <v>60</v>
      </c>
    </row>
    <row r="42" spans="1:15" x14ac:dyDescent="0.25">
      <c r="A42" s="13"/>
      <c r="B42" s="13"/>
      <c r="C42" s="58"/>
      <c r="D42" s="58"/>
      <c r="E42" s="61"/>
      <c r="F42" s="61"/>
      <c r="G42" s="62"/>
      <c r="H42" s="62"/>
      <c r="I42" s="61"/>
      <c r="J42" s="63" t="s">
        <v>61</v>
      </c>
      <c r="K42" s="18">
        <f>ROUND((K41*0.21),2)</f>
        <v>1729</v>
      </c>
    </row>
    <row r="43" spans="1:15" x14ac:dyDescent="0.25">
      <c r="A43" s="13"/>
      <c r="B43" s="13" t="s">
        <v>62</v>
      </c>
      <c r="C43" s="58"/>
      <c r="D43" s="58"/>
      <c r="E43" s="61"/>
      <c r="F43" s="61"/>
      <c r="G43" s="62"/>
      <c r="H43" s="62"/>
      <c r="I43" s="61"/>
      <c r="J43" s="63" t="s">
        <v>63</v>
      </c>
      <c r="K43" s="47">
        <f>SUM(K41:K42)</f>
        <v>9962.3131859999994</v>
      </c>
      <c r="O43" s="64"/>
    </row>
    <row r="45" spans="1:15" customFormat="1" ht="14.4" x14ac:dyDescent="0.3">
      <c r="A45" s="5"/>
      <c r="B45" s="65" t="s">
        <v>64</v>
      </c>
      <c r="C45" s="5"/>
      <c r="D45" s="65"/>
      <c r="E45" s="66"/>
      <c r="F45" s="65" t="s">
        <v>65</v>
      </c>
      <c r="G45" s="66"/>
      <c r="H45" s="67"/>
      <c r="I45" s="67"/>
      <c r="J45" s="66"/>
      <c r="K45" s="67"/>
    </row>
    <row r="46" spans="1:15" customFormat="1" ht="14.4" x14ac:dyDescent="0.3">
      <c r="A46" s="5"/>
      <c r="B46" s="66"/>
      <c r="C46" s="65"/>
      <c r="D46" s="65"/>
      <c r="E46" s="66"/>
      <c r="F46" s="66"/>
      <c r="G46" s="66"/>
      <c r="H46" s="65"/>
      <c r="I46" s="67"/>
      <c r="J46" s="66"/>
      <c r="K46" s="67"/>
    </row>
    <row r="47" spans="1:15" customFormat="1" ht="14.4" x14ac:dyDescent="0.3">
      <c r="A47" s="5"/>
      <c r="B47" s="65" t="s">
        <v>66</v>
      </c>
      <c r="C47" s="5"/>
      <c r="D47" s="66"/>
      <c r="E47" s="66"/>
      <c r="F47" s="65" t="s">
        <v>67</v>
      </c>
      <c r="G47" s="67"/>
      <c r="H47" s="68"/>
      <c r="I47" s="67"/>
      <c r="J47" s="68"/>
      <c r="K47" s="66"/>
    </row>
    <row r="48" spans="1:15" customFormat="1" ht="14.4" x14ac:dyDescent="0.3">
      <c r="A48" s="5"/>
      <c r="B48" s="66"/>
      <c r="C48" s="69"/>
      <c r="D48" s="66"/>
      <c r="E48" s="66"/>
      <c r="F48" s="66"/>
      <c r="G48" s="67"/>
      <c r="H48" s="68"/>
      <c r="I48" s="68"/>
      <c r="J48" s="67"/>
      <c r="K48" s="66"/>
    </row>
    <row r="49" spans="1:12" customFormat="1" ht="14.4" x14ac:dyDescent="0.3">
      <c r="A49" s="5"/>
      <c r="B49" s="65" t="s">
        <v>68</v>
      </c>
      <c r="C49" s="5"/>
      <c r="D49" s="66"/>
      <c r="E49" s="66"/>
      <c r="F49" s="65" t="s">
        <v>69</v>
      </c>
      <c r="G49" s="67"/>
      <c r="H49" s="68"/>
      <c r="I49" s="68"/>
      <c r="J49" s="67"/>
      <c r="K49" s="66"/>
    </row>
    <row r="50" spans="1:12" customFormat="1" ht="14.4" x14ac:dyDescent="0.3">
      <c r="A50" s="5"/>
      <c r="B50" s="69" t="s">
        <v>70</v>
      </c>
      <c r="C50" s="69"/>
      <c r="D50" s="66"/>
      <c r="E50" s="66"/>
      <c r="F50" s="66"/>
      <c r="G50" s="67"/>
      <c r="H50" s="68"/>
      <c r="I50" s="68"/>
      <c r="J50" s="67"/>
      <c r="K50" s="66"/>
    </row>
    <row r="52" spans="1:12" s="5" customFormat="1" x14ac:dyDescent="0.25">
      <c r="B52" s="65"/>
      <c r="D52" s="65"/>
      <c r="E52" s="66"/>
      <c r="F52" s="65"/>
      <c r="G52" s="66"/>
      <c r="H52" s="67"/>
      <c r="I52" s="67"/>
      <c r="J52" s="66"/>
      <c r="K52" s="67"/>
      <c r="L52" s="70"/>
    </row>
    <row r="53" spans="1:12" s="5" customFormat="1" x14ac:dyDescent="0.25">
      <c r="B53" s="66"/>
      <c r="C53" s="65"/>
      <c r="D53" s="65"/>
      <c r="E53" s="66"/>
      <c r="F53" s="66"/>
      <c r="G53" s="66"/>
      <c r="H53" s="65"/>
      <c r="I53" s="67"/>
      <c r="J53" s="66"/>
      <c r="K53" s="67"/>
      <c r="L53" s="66"/>
    </row>
    <row r="54" spans="1:12" s="5" customFormat="1" x14ac:dyDescent="0.25">
      <c r="B54" s="66"/>
      <c r="C54" s="69"/>
      <c r="D54" s="65"/>
      <c r="E54" s="66"/>
      <c r="F54" s="65"/>
      <c r="G54" s="66"/>
      <c r="H54" s="66"/>
      <c r="I54" s="67"/>
      <c r="J54" s="66"/>
      <c r="K54" s="71"/>
      <c r="L54" s="66"/>
    </row>
    <row r="55" spans="1:12" s="5" customFormat="1" x14ac:dyDescent="0.25">
      <c r="B55" s="65"/>
      <c r="D55" s="66"/>
      <c r="E55" s="66"/>
      <c r="F55" s="65"/>
      <c r="G55" s="67"/>
      <c r="H55" s="68"/>
      <c r="I55" s="67"/>
      <c r="J55" s="68"/>
      <c r="K55" s="66"/>
      <c r="L55" s="66"/>
    </row>
    <row r="56" spans="1:12" s="5" customFormat="1" x14ac:dyDescent="0.25">
      <c r="B56" s="66"/>
      <c r="C56" s="69"/>
      <c r="D56" s="66"/>
      <c r="E56" s="66"/>
      <c r="F56" s="66"/>
      <c r="G56" s="67"/>
      <c r="H56" s="68"/>
      <c r="I56" s="68"/>
      <c r="J56" s="67"/>
      <c r="K56" s="66"/>
      <c r="L56" s="66"/>
    </row>
    <row r="57" spans="1:12" s="5" customFormat="1" x14ac:dyDescent="0.25">
      <c r="B57" s="66"/>
      <c r="C57" s="69"/>
      <c r="D57" s="66"/>
      <c r="E57" s="66"/>
      <c r="F57" s="65"/>
      <c r="G57" s="67"/>
      <c r="H57" s="68"/>
      <c r="I57" s="68"/>
      <c r="J57" s="67"/>
      <c r="K57" s="66"/>
      <c r="L57" s="66"/>
    </row>
    <row r="58" spans="1:12" s="5" customFormat="1" x14ac:dyDescent="0.25">
      <c r="B58" s="65"/>
      <c r="D58" s="66"/>
      <c r="E58" s="66"/>
      <c r="F58" s="65"/>
      <c r="G58" s="67"/>
      <c r="H58" s="68"/>
      <c r="I58" s="68"/>
      <c r="J58" s="67"/>
      <c r="K58" s="66"/>
      <c r="L58" s="66"/>
    </row>
    <row r="59" spans="1:12" s="5" customFormat="1" x14ac:dyDescent="0.25">
      <c r="B59" s="66"/>
      <c r="C59" s="69"/>
      <c r="D59" s="66"/>
      <c r="E59" s="66"/>
      <c r="F59" s="66"/>
      <c r="G59" s="67"/>
      <c r="H59" s="68"/>
      <c r="I59" s="68"/>
      <c r="J59" s="67"/>
      <c r="K59" s="66"/>
      <c r="L59" s="66"/>
    </row>
    <row r="60" spans="1:12" s="5" customFormat="1" x14ac:dyDescent="0.25">
      <c r="B60" s="66"/>
      <c r="C60" s="67"/>
      <c r="D60" s="65"/>
      <c r="E60" s="66"/>
      <c r="F60" s="67"/>
      <c r="G60" s="66"/>
      <c r="H60" s="66"/>
      <c r="I60" s="67"/>
      <c r="J60" s="66"/>
      <c r="K60" s="67"/>
      <c r="L60" s="66"/>
    </row>
    <row r="61" spans="1:12" s="5" customFormat="1" x14ac:dyDescent="0.25">
      <c r="B61" s="69"/>
      <c r="D61" s="65"/>
      <c r="E61" s="66"/>
      <c r="F61" s="67"/>
      <c r="G61" s="66"/>
      <c r="H61" s="66"/>
      <c r="I61" s="67"/>
      <c r="J61" s="66"/>
      <c r="K61" s="67"/>
      <c r="L61" s="66"/>
    </row>
  </sheetData>
  <mergeCells count="10">
    <mergeCell ref="C32:D32"/>
    <mergeCell ref="B41:D41"/>
    <mergeCell ref="B2:K2"/>
    <mergeCell ref="A6:A7"/>
    <mergeCell ref="B6:B7"/>
    <mergeCell ref="C6:C7"/>
    <mergeCell ref="D6:D7"/>
    <mergeCell ref="E6:G6"/>
    <mergeCell ref="H6:J6"/>
    <mergeCell ref="K6:K7"/>
  </mergeCells>
  <pageMargins left="0.70866141732283461" right="0.19685039370078741" top="0.15748031496062992" bottom="0.74803149606299213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arkadija</vt:lpstr>
      <vt:lpstr>arkadija!Drukas_apgabals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Aurelija Poiša</dc:creator>
  <cp:lastModifiedBy>Inga Breikša-Jefimcova</cp:lastModifiedBy>
  <cp:lastPrinted>2022-05-18T10:45:06Z</cp:lastPrinted>
  <dcterms:created xsi:type="dcterms:W3CDTF">2022-05-18T10:36:47Z</dcterms:created>
  <dcterms:modified xsi:type="dcterms:W3CDTF">2022-06-29T10:49:32Z</dcterms:modified>
</cp:coreProperties>
</file>