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rutab\Downloads\"/>
    </mc:Choice>
  </mc:AlternateContent>
  <xr:revisionPtr revIDLastSave="0" documentId="13_ncr:1_{2ADD9D80-832C-4E4F-A5F1-E9D10815774A}" xr6:coauthVersionLast="47" xr6:coauthVersionMax="47" xr10:uidLastSave="{00000000-0000-0000-0000-000000000000}"/>
  <bookViews>
    <workbookView xWindow="-120" yWindow="-120" windowWidth="20730" windowHeight="11160" xr2:uid="{01440AD6-87DB-4ECD-A25B-62D184DB2B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I7" i="1"/>
  <c r="H7" i="1"/>
  <c r="J61" i="1"/>
  <c r="K7" i="1"/>
  <c r="K6" i="1"/>
  <c r="J60" i="1"/>
  <c r="H60" i="1"/>
  <c r="I60" i="1"/>
  <c r="H64" i="1"/>
  <c r="I64" i="1"/>
  <c r="J64" i="1"/>
  <c r="H63" i="1"/>
  <c r="I63" i="1"/>
  <c r="J63" i="1"/>
  <c r="H65" i="1"/>
  <c r="I65" i="1"/>
  <c r="J65" i="1"/>
  <c r="H66" i="1"/>
  <c r="I66" i="1"/>
  <c r="J66" i="1"/>
  <c r="H68" i="1"/>
  <c r="I68" i="1"/>
  <c r="J68" i="1"/>
  <c r="H69" i="1"/>
  <c r="I69" i="1"/>
  <c r="J69" i="1"/>
  <c r="H70" i="1"/>
  <c r="I70" i="1"/>
  <c r="J70" i="1"/>
  <c r="H61" i="1"/>
  <c r="I61" i="1"/>
  <c r="K41" i="1"/>
  <c r="K39" i="1"/>
  <c r="K38" i="1"/>
  <c r="K37" i="1"/>
  <c r="J34" i="1"/>
  <c r="I34" i="1"/>
  <c r="H34" i="1"/>
  <c r="J33" i="1"/>
  <c r="I33" i="1"/>
  <c r="H33" i="1"/>
  <c r="J32" i="1"/>
  <c r="I32" i="1"/>
  <c r="H32" i="1"/>
  <c r="J31" i="1"/>
  <c r="I31" i="1"/>
  <c r="H31" i="1"/>
  <c r="J30" i="1"/>
  <c r="I30" i="1"/>
  <c r="H30" i="1"/>
  <c r="J29" i="1"/>
  <c r="I29" i="1"/>
  <c r="H29" i="1"/>
  <c r="J28" i="1"/>
  <c r="I28" i="1"/>
  <c r="H28" i="1"/>
  <c r="J27" i="1"/>
  <c r="I27" i="1"/>
  <c r="H27" i="1"/>
  <c r="J26" i="1"/>
  <c r="I26" i="1"/>
  <c r="H26" i="1"/>
  <c r="J25" i="1"/>
  <c r="I25" i="1"/>
  <c r="H25" i="1"/>
  <c r="K25" i="1" s="1"/>
  <c r="J24" i="1"/>
  <c r="I24" i="1"/>
  <c r="H24" i="1"/>
  <c r="J23" i="1"/>
  <c r="I23" i="1"/>
  <c r="H23" i="1"/>
  <c r="J22" i="1"/>
  <c r="I22" i="1"/>
  <c r="H22" i="1"/>
  <c r="K22" i="1" s="1"/>
  <c r="J21" i="1"/>
  <c r="I21" i="1"/>
  <c r="H21" i="1"/>
  <c r="J20" i="1"/>
  <c r="I20" i="1"/>
  <c r="H20" i="1"/>
  <c r="J19" i="1"/>
  <c r="I19" i="1"/>
  <c r="H19" i="1"/>
  <c r="J18" i="1"/>
  <c r="I18" i="1"/>
  <c r="H18" i="1"/>
  <c r="J17" i="1"/>
  <c r="I17" i="1"/>
  <c r="H17" i="1"/>
  <c r="K17" i="1" s="1"/>
  <c r="J16" i="1"/>
  <c r="I16" i="1"/>
  <c r="H16" i="1"/>
  <c r="J15" i="1"/>
  <c r="I15" i="1"/>
  <c r="H15" i="1"/>
  <c r="J14" i="1"/>
  <c r="I14" i="1"/>
  <c r="H14" i="1"/>
  <c r="J13" i="1"/>
  <c r="I13" i="1"/>
  <c r="H13" i="1"/>
  <c r="J12" i="1"/>
  <c r="I12" i="1"/>
  <c r="H12" i="1"/>
  <c r="J11" i="1"/>
  <c r="I11" i="1"/>
  <c r="H11" i="1"/>
  <c r="K11" i="1" s="1"/>
  <c r="J10" i="1"/>
  <c r="I10" i="1"/>
  <c r="H10" i="1"/>
  <c r="J9" i="1"/>
  <c r="I9" i="1"/>
  <c r="H9" i="1"/>
  <c r="K9" i="1" s="1"/>
  <c r="J8" i="1"/>
  <c r="I8" i="1"/>
  <c r="H8" i="1"/>
  <c r="J6" i="1"/>
  <c r="I6" i="1"/>
  <c r="H6" i="1"/>
  <c r="K61" i="1" l="1"/>
  <c r="K34" i="1"/>
  <c r="K26" i="1"/>
  <c r="K27" i="1"/>
  <c r="K12" i="1"/>
  <c r="K20" i="1"/>
  <c r="K68" i="1"/>
  <c r="K31" i="1"/>
  <c r="K60" i="1"/>
  <c r="K70" i="1"/>
  <c r="K13" i="1"/>
  <c r="K21" i="1"/>
  <c r="K23" i="1"/>
  <c r="K29" i="1"/>
  <c r="K24" i="1"/>
  <c r="K69" i="1"/>
  <c r="K64" i="1"/>
  <c r="K66" i="1"/>
  <c r="K65" i="1"/>
  <c r="K19" i="1"/>
  <c r="K10" i="1"/>
  <c r="K15" i="1"/>
  <c r="K33" i="1"/>
  <c r="K8" i="1"/>
  <c r="K28" i="1"/>
  <c r="K63" i="1"/>
  <c r="J35" i="1"/>
  <c r="I35" i="1"/>
  <c r="K36" i="1" s="1"/>
  <c r="K18" i="1"/>
  <c r="K16" i="1"/>
  <c r="K32" i="1"/>
  <c r="K14" i="1"/>
  <c r="K30" i="1"/>
  <c r="H35" i="1"/>
  <c r="K35" i="1" l="1"/>
  <c r="K44" i="1" s="1"/>
  <c r="K43" i="1" s="1"/>
  <c r="K71" i="1"/>
  <c r="C71" i="1" s="1"/>
  <c r="C35" i="1"/>
  <c r="K42" i="1"/>
  <c r="K72" i="1" l="1"/>
  <c r="K73" i="1"/>
  <c r="K45" i="1"/>
  <c r="K46" i="1" s="1"/>
  <c r="K47" i="1" s="1"/>
  <c r="K74" i="1" l="1"/>
  <c r="K75" i="1" s="1"/>
  <c r="K76" i="1" s="1"/>
  <c r="K78" i="1" s="1"/>
</calcChain>
</file>

<file path=xl/sharedStrings.xml><?xml version="1.0" encoding="utf-8"?>
<sst xmlns="http://schemas.openxmlformats.org/spreadsheetml/2006/main" count="140" uniqueCount="86">
  <si>
    <t>Npk</t>
  </si>
  <si>
    <t>Darba nosaukums</t>
  </si>
  <si>
    <t>Mērv.</t>
  </si>
  <si>
    <t>Daudzums</t>
  </si>
  <si>
    <t>Vienības izmaksas €</t>
  </si>
  <si>
    <t>Kopējās izmaksas €</t>
  </si>
  <si>
    <t>Kopā    €</t>
  </si>
  <si>
    <t>Materiāli</t>
  </si>
  <si>
    <t>Darba alga</t>
  </si>
  <si>
    <t>Mehānismi</t>
  </si>
  <si>
    <t>Montāža</t>
  </si>
  <si>
    <t>Balsta vietas aizzīmēšana</t>
  </si>
  <si>
    <t>gb</t>
  </si>
  <si>
    <t xml:space="preserve">Balsts metāla ar dz/b pamatu 6.0 m </t>
  </si>
  <si>
    <t>kompl.</t>
  </si>
  <si>
    <t xml:space="preserve">Balsts metāla ar dz/b pamatu 8.6 m </t>
  </si>
  <si>
    <t>Prožektoru kronšteins</t>
  </si>
  <si>
    <t>Balsta numerācija</t>
  </si>
  <si>
    <t>Kabeļu trases nospraušana</t>
  </si>
  <si>
    <t>m</t>
  </si>
  <si>
    <t>Grunts izstrāde gar koku saknēm</t>
  </si>
  <si>
    <t>Gofrēta aizsargcaurule KR-75</t>
  </si>
  <si>
    <t xml:space="preserve">m </t>
  </si>
  <si>
    <t>Kabelis Al 4x25</t>
  </si>
  <si>
    <t>Kabeļa gala apdares</t>
  </si>
  <si>
    <t>Kabeļa birka</t>
  </si>
  <si>
    <t>Brīdinājuma lenta</t>
  </si>
  <si>
    <t>Spailes balstos</t>
  </si>
  <si>
    <t>El. sadale  ar mazgabarīta automātu balstā</t>
  </si>
  <si>
    <t>Kabelis NYY J 3x1,5 balstā</t>
  </si>
  <si>
    <t>Zemsprieguma kabeļu montāžas skapis</t>
  </si>
  <si>
    <t>Elektrosadales numerācija</t>
  </si>
  <si>
    <t>Sazemējuma  ierīkošana</t>
  </si>
  <si>
    <t>Gaismeklis LED līdz 75W</t>
  </si>
  <si>
    <t>Gaismeklis LED līdz 150W</t>
  </si>
  <si>
    <t>Gaismekļa vadības bloks</t>
  </si>
  <si>
    <t>Fāzēšana</t>
  </si>
  <si>
    <t>Palīgmateriāli</t>
  </si>
  <si>
    <t>Līnijas ieslēgšanas sag. un pārbaude</t>
  </si>
  <si>
    <t>Grunts planēšana</t>
  </si>
  <si>
    <r>
      <t>m</t>
    </r>
    <r>
      <rPr>
        <vertAlign val="superscript"/>
        <sz val="10"/>
        <rFont val="Arial"/>
        <family val="2"/>
        <charset val="186"/>
      </rPr>
      <t>2</t>
    </r>
  </si>
  <si>
    <t>Zālāja atjaunošana</t>
  </si>
  <si>
    <t>Liekās grunts (būvgružu izvešana)</t>
  </si>
  <si>
    <t>m3</t>
  </si>
  <si>
    <t>Melnzemes piegāde objektā ar mehānisku iekraušanu</t>
  </si>
  <si>
    <t>Celt. smilts piegāde objektā ar mehānisku iekraušanu</t>
  </si>
  <si>
    <t>KOPĀ</t>
  </si>
  <si>
    <t xml:space="preserve">Sociālais nodoklis 23,59 % </t>
  </si>
  <si>
    <t xml:space="preserve">Zarošana </t>
  </si>
  <si>
    <t>st.</t>
  </si>
  <si>
    <t>Būvgružu pārstrāde</t>
  </si>
  <si>
    <t>t</t>
  </si>
  <si>
    <t xml:space="preserve">Grunts duršana </t>
  </si>
  <si>
    <t>Kontrolkartēšana</t>
  </si>
  <si>
    <t>Asfaltbetona seguma atjaunošana</t>
  </si>
  <si>
    <t>m2</t>
  </si>
  <si>
    <t>Būvuzraudzība (3% no būvniecības izmaksām)</t>
  </si>
  <si>
    <t>Autoruzraudzība (20% no projektēšanas izmaksām)</t>
  </si>
  <si>
    <t xml:space="preserve">Projektēšana,tehniskās dokumentācijas sagatavošana </t>
  </si>
  <si>
    <t>Spēkā esošas materiālu  iepirkuma cenas uz tāmes sastādīšanas brīdi</t>
  </si>
  <si>
    <t>PVN 21%:</t>
  </si>
  <si>
    <t xml:space="preserve">                                                                                        </t>
  </si>
  <si>
    <t>Pavisam:</t>
  </si>
  <si>
    <t xml:space="preserve">Tehniskais  direktors </t>
  </si>
  <si>
    <t>V.Krasts</t>
  </si>
  <si>
    <t>Trasu dienesta vadītājs</t>
  </si>
  <si>
    <t>G.Gorbans</t>
  </si>
  <si>
    <t>Eksperte</t>
  </si>
  <si>
    <t>A.Poiša</t>
  </si>
  <si>
    <t>28.02.2023.</t>
  </si>
  <si>
    <t>GM16-4NT nerūsējošā tērauda 4 velostatīvu sekcija</t>
  </si>
  <si>
    <t>Esošo pamatslāņa izlīdzinošā smilts kārta</t>
  </si>
  <si>
    <t>Sijas, neevelētas priedes koka brusas 50x150mm, apstrādātas ar impregnantu, savstarpēji stiprinātas izmantojot būvkalumus</t>
  </si>
  <si>
    <r>
      <rPr>
        <b/>
        <sz val="11"/>
        <color theme="1"/>
        <rFont val="Calibri"/>
        <family val="2"/>
        <scheme val="minor"/>
      </rPr>
      <t>Atkritumu tvertne AT1.</t>
    </r>
    <r>
      <rPr>
        <sz val="11"/>
        <color theme="1"/>
        <rFont val="Calibri"/>
        <family val="2"/>
        <scheme val="minor"/>
      </rPr>
      <t xml:space="preserve"> Atkritumu tvertne ar slēdzamu vāku un skārda ieliktni. Metāla konstrukcija, cinkota, krāsota, tonis RAL 5021. Priedes koka dēļu apdare, dēļi pārklāti ar lazūru, piem., Remmers HK Lasur, Clear nr.2261. Ražotājs (piemēram): RGR Pluss, UK-9.2 vai ekvivalents.</t>
    </r>
  </si>
  <si>
    <t>Kokmateriāli - Virpots impregnēts koka miets d.60mm L1500mm zaļš</t>
  </si>
  <si>
    <t>Projektēšana un autoruzraudzība (20 % no būvniecības izmaksām)</t>
  </si>
  <si>
    <r>
      <rPr>
        <b/>
        <sz val="11"/>
        <color theme="1"/>
        <rFont val="Calibri"/>
        <family val="2"/>
        <scheme val="minor"/>
      </rPr>
      <t xml:space="preserve">Sols ar atzveltni S1. </t>
    </r>
    <r>
      <rPr>
        <sz val="11"/>
        <color theme="1"/>
        <rFont val="Calibri"/>
        <family val="2"/>
        <scheme val="minor"/>
      </rPr>
      <t>Sēdvirsma un atzveltne no 40x95mm vaskota oša brusām. Rāmis no cinkota, pulverkrāsota tērauda kvadrātcaurules. Tonis RAL 5021. Ražotājs: RGR Pluss, Parka sols SM-5 vai analogs. Izbūvēt betona pamatu pēc ražotāja specifikācijas.</t>
    </r>
  </si>
  <si>
    <t>Esošās grunts slāņa norakšana 400mm dziļumā, utilizācija</t>
  </si>
  <si>
    <t>Betona (Bruģakmens plāksne) pelēka, piem.Betono mozaīka Grande Plus vai ekvivalents</t>
  </si>
  <si>
    <t>ABU DAĻU IZMAKSAS KOPĀ</t>
  </si>
  <si>
    <t>ZASULAUKA MANUFAKTŪRAS PARKA PROJEKTA TĀME</t>
  </si>
  <si>
    <t>1. DAĻA - Parka un sporta laukuma gaismekļu izbūves izmaksas</t>
  </si>
  <si>
    <t xml:space="preserve"> Dēļu klājs, priedes koka terases dēļi ar pretslīdes gropēm 28x120mm, impregnēti ar caurspīdīgu impregnētāju, apstrādāti ar caurspīdīgu lazūru, piem. Remmers HK Lasur, Clear nr.2261</t>
  </si>
  <si>
    <t>Asfaltbetona gājēju ceļa dēļu klāja savienojuma ar parka taku izbūve</t>
  </si>
  <si>
    <t>Velosipēdu novietnes izbūve</t>
  </si>
  <si>
    <t>2. DAĻA - Parka soliņu, atkritumu tvertņu un celiņu savienojuma izbūves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</si>
</sst>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name val="Arial"/>
      <family val="2"/>
      <charset val="186"/>
    </font>
    <font>
      <b/>
      <sz val="10"/>
      <name val="Arial"/>
      <family val="2"/>
      <charset val="186"/>
    </font>
    <font>
      <sz val="10"/>
      <name val="Arial"/>
      <family val="2"/>
      <charset val="204"/>
    </font>
    <font>
      <vertAlign val="superscript"/>
      <sz val="10"/>
      <name val="Arial"/>
      <family val="2"/>
      <charset val="186"/>
    </font>
    <font>
      <b/>
      <sz val="10"/>
      <color indexed="48"/>
      <name val="Arial"/>
      <family val="2"/>
      <charset val="186"/>
    </font>
    <font>
      <i/>
      <sz val="8"/>
      <name val="Arial"/>
      <family val="2"/>
      <charset val="186"/>
    </font>
    <font>
      <sz val="8"/>
      <name val="Calibri"/>
      <family val="2"/>
      <scheme val="minor"/>
    </font>
    <font>
      <sz val="11"/>
      <color rgb="FF7030A0"/>
      <name val="Calibri"/>
      <family val="2"/>
      <scheme val="minor"/>
    </font>
    <font>
      <b/>
      <sz val="11"/>
      <color rgb="FF7030A0"/>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7">
    <xf numFmtId="0" fontId="0" fillId="0" borderId="0"/>
    <xf numFmtId="0" fontId="2" fillId="0" borderId="0"/>
    <xf numFmtId="0" fontId="2" fillId="0" borderId="0"/>
    <xf numFmtId="0" fontId="4" fillId="0" borderId="0"/>
    <xf numFmtId="0" fontId="2" fillId="0" borderId="0"/>
    <xf numFmtId="0" fontId="2" fillId="0" borderId="0"/>
    <xf numFmtId="0" fontId="2" fillId="0" borderId="0"/>
  </cellStyleXfs>
  <cellXfs count="96">
    <xf numFmtId="0" fontId="0" fillId="0" borderId="0" xfId="0"/>
    <xf numFmtId="0" fontId="2" fillId="0" borderId="1" xfId="1" applyBorder="1" applyAlignment="1">
      <alignment horizontal="center" vertical="center" wrapText="1"/>
    </xf>
    <xf numFmtId="0" fontId="2" fillId="0" borderId="1" xfId="1" applyBorder="1" applyAlignment="1">
      <alignment horizont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xf>
    <xf numFmtId="2" fontId="2" fillId="0" borderId="1" xfId="0" applyNumberFormat="1" applyFont="1" applyBorder="1" applyAlignment="1">
      <alignment horizontal="center"/>
    </xf>
    <xf numFmtId="0" fontId="2" fillId="0" borderId="1" xfId="1" applyBorder="1" applyAlignment="1">
      <alignment horizontal="left" vertical="center" wrapText="1"/>
    </xf>
    <xf numFmtId="2" fontId="2" fillId="0" borderId="1" xfId="1" applyNumberFormat="1" applyBorder="1" applyAlignment="1">
      <alignment horizontal="center"/>
    </xf>
    <xf numFmtId="2" fontId="2" fillId="0" borderId="1" xfId="1" applyNumberFormat="1" applyBorder="1" applyAlignment="1">
      <alignment horizontal="center" vertical="center" wrapText="1"/>
    </xf>
    <xf numFmtId="2" fontId="2" fillId="0" borderId="1" xfId="1" applyNumberFormat="1" applyBorder="1" applyAlignment="1">
      <alignment horizontal="center" vertical="center"/>
    </xf>
    <xf numFmtId="2" fontId="2" fillId="0" borderId="1" xfId="0" applyNumberFormat="1" applyFont="1" applyBorder="1" applyAlignment="1">
      <alignment horizontal="left"/>
    </xf>
    <xf numFmtId="2" fontId="2" fillId="0" borderId="1" xfId="2" applyNumberFormat="1" applyBorder="1" applyAlignment="1">
      <alignment horizontal="center"/>
    </xf>
    <xf numFmtId="2" fontId="2" fillId="0" borderId="1" xfId="3" applyNumberFormat="1" applyFont="1" applyBorder="1" applyAlignment="1">
      <alignment horizontal="center"/>
    </xf>
    <xf numFmtId="2" fontId="2" fillId="0" borderId="1" xfId="3" applyNumberFormat="1" applyFont="1" applyBorder="1" applyAlignment="1">
      <alignment horizontal="center" vertical="center"/>
    </xf>
    <xf numFmtId="0" fontId="2" fillId="0" borderId="1" xfId="4" applyBorder="1" applyAlignment="1">
      <alignment horizontal="left"/>
    </xf>
    <xf numFmtId="0" fontId="2" fillId="0" borderId="1" xfId="2" applyBorder="1" applyAlignment="1">
      <alignment horizontal="center"/>
    </xf>
    <xf numFmtId="1" fontId="2" fillId="0" borderId="1" xfId="2" applyNumberFormat="1" applyBorder="1" applyAlignment="1">
      <alignment horizontal="center"/>
    </xf>
    <xf numFmtId="0" fontId="2" fillId="0" borderId="1" xfId="4" applyBorder="1"/>
    <xf numFmtId="0" fontId="2" fillId="0" borderId="1" xfId="5" applyBorder="1" applyAlignment="1">
      <alignment horizontal="center" vertical="center"/>
    </xf>
    <xf numFmtId="1" fontId="2" fillId="0" borderId="1" xfId="5" applyNumberFormat="1" applyBorder="1" applyAlignment="1">
      <alignment horizontal="center"/>
    </xf>
    <xf numFmtId="2" fontId="2" fillId="0" borderId="1" xfId="5" applyNumberFormat="1" applyBorder="1" applyAlignment="1">
      <alignment horizontal="center"/>
    </xf>
    <xf numFmtId="0" fontId="2" fillId="0" borderId="1" xfId="1" applyBorder="1" applyAlignment="1">
      <alignment horizontal="center" vertical="center"/>
    </xf>
    <xf numFmtId="1" fontId="2" fillId="0" borderId="1" xfId="1" applyNumberFormat="1" applyBorder="1" applyAlignment="1">
      <alignment horizontal="center"/>
    </xf>
    <xf numFmtId="0" fontId="2" fillId="0" borderId="1" xfId="0" applyFont="1" applyBorder="1"/>
    <xf numFmtId="0" fontId="2" fillId="2" borderId="1" xfId="1" applyFill="1" applyBorder="1" applyAlignment="1">
      <alignment horizontal="center" vertical="center"/>
    </xf>
    <xf numFmtId="1" fontId="2" fillId="2" borderId="1" xfId="1" applyNumberFormat="1" applyFill="1" applyBorder="1" applyAlignment="1">
      <alignment horizontal="center"/>
    </xf>
    <xf numFmtId="0" fontId="2" fillId="0" borderId="1" xfId="3" applyFont="1" applyBorder="1"/>
    <xf numFmtId="0" fontId="2" fillId="0" borderId="1" xfId="3" applyFont="1" applyBorder="1" applyAlignment="1">
      <alignment horizontal="center"/>
    </xf>
    <xf numFmtId="0" fontId="2" fillId="0" borderId="1" xfId="3" applyFont="1" applyBorder="1" applyAlignment="1">
      <alignment horizontal="left" vertical="center"/>
    </xf>
    <xf numFmtId="0" fontId="2" fillId="0" borderId="1" xfId="3" applyFont="1" applyBorder="1" applyAlignment="1">
      <alignment horizontal="center" vertical="center"/>
    </xf>
    <xf numFmtId="1" fontId="2" fillId="0" borderId="1" xfId="3" applyNumberFormat="1" applyFont="1" applyBorder="1" applyAlignment="1">
      <alignment horizontal="center"/>
    </xf>
    <xf numFmtId="0" fontId="2" fillId="0" borderId="1" xfId="3" applyFont="1" applyBorder="1" applyAlignment="1">
      <alignment horizontal="left"/>
    </xf>
    <xf numFmtId="0" fontId="3" fillId="0" borderId="1" xfId="1" applyFont="1" applyBorder="1"/>
    <xf numFmtId="2" fontId="6" fillId="0" borderId="1" xfId="1" applyNumberFormat="1" applyFont="1" applyBorder="1" applyAlignment="1">
      <alignment horizontal="center"/>
    </xf>
    <xf numFmtId="2" fontId="3" fillId="0" borderId="1" xfId="1" applyNumberFormat="1" applyFont="1" applyBorder="1" applyAlignment="1">
      <alignment horizontal="center"/>
    </xf>
    <xf numFmtId="0" fontId="2" fillId="0" borderId="1" xfId="1" applyBorder="1"/>
    <xf numFmtId="2" fontId="2" fillId="0" borderId="1" xfId="1" applyNumberFormat="1" applyBorder="1"/>
    <xf numFmtId="2" fontId="2" fillId="0" borderId="3" xfId="1" applyNumberFormat="1" applyBorder="1" applyAlignment="1">
      <alignment horizontal="center" vertical="center" wrapText="1"/>
    </xf>
    <xf numFmtId="0" fontId="2" fillId="2" borderId="1" xfId="5" applyFill="1" applyBorder="1" applyAlignment="1">
      <alignment horizontal="left" wrapText="1"/>
    </xf>
    <xf numFmtId="2" fontId="2" fillId="0" borderId="1" xfId="6" applyNumberFormat="1" applyBorder="1"/>
    <xf numFmtId="10" fontId="2" fillId="0" borderId="1" xfId="6" applyNumberFormat="1" applyBorder="1" applyAlignment="1">
      <alignment horizontal="center"/>
    </xf>
    <xf numFmtId="1" fontId="2" fillId="0" borderId="1" xfId="6" applyNumberFormat="1" applyBorder="1" applyAlignment="1">
      <alignment horizontal="center"/>
    </xf>
    <xf numFmtId="2" fontId="2" fillId="0" borderId="1" xfId="6" applyNumberFormat="1" applyBorder="1" applyAlignment="1">
      <alignment horizontal="center"/>
    </xf>
    <xf numFmtId="0" fontId="2" fillId="0" borderId="0" xfId="1" applyAlignment="1">
      <alignment horizontal="center"/>
    </xf>
    <xf numFmtId="2" fontId="3" fillId="0" borderId="0" xfId="1" applyNumberFormat="1" applyFont="1" applyAlignment="1">
      <alignment horizontal="center"/>
    </xf>
    <xf numFmtId="2" fontId="3" fillId="0" borderId="0" xfId="1" applyNumberFormat="1" applyFont="1"/>
    <xf numFmtId="0" fontId="2" fillId="0" borderId="0" xfId="1"/>
    <xf numFmtId="2" fontId="2" fillId="0" borderId="0" xfId="1" applyNumberFormat="1" applyAlignment="1">
      <alignment horizontal="center"/>
    </xf>
    <xf numFmtId="2" fontId="2" fillId="0" borderId="0" xfId="1" applyNumberFormat="1"/>
    <xf numFmtId="2" fontId="3" fillId="0" borderId="1" xfId="1" applyNumberFormat="1" applyFont="1" applyBorder="1"/>
    <xf numFmtId="0" fontId="2" fillId="0" borderId="0" xfId="0" applyFont="1"/>
    <xf numFmtId="0" fontId="2" fillId="0" borderId="0" xfId="4"/>
    <xf numFmtId="0" fontId="2" fillId="0" borderId="0" xfId="2" applyAlignment="1">
      <alignment horizontal="left"/>
    </xf>
    <xf numFmtId="0" fontId="2" fillId="0" borderId="0" xfId="2" applyAlignment="1">
      <alignment horizontal="center"/>
    </xf>
    <xf numFmtId="0" fontId="2" fillId="0" borderId="0" xfId="2"/>
    <xf numFmtId="2" fontId="2" fillId="0" borderId="0" xfId="2" applyNumberFormat="1"/>
    <xf numFmtId="0" fontId="7" fillId="0" borderId="0" xfId="2" applyFont="1" applyAlignment="1">
      <alignment horizontal="left"/>
    </xf>
    <xf numFmtId="0" fontId="2" fillId="0" borderId="1" xfId="4" applyBorder="1" applyAlignment="1">
      <alignment horizontal="left" wrapText="1"/>
    </xf>
    <xf numFmtId="2" fontId="2" fillId="0" borderId="1" xfId="6" applyNumberFormat="1" applyBorder="1" applyAlignment="1">
      <alignment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left" vertical="top" wrapText="1"/>
    </xf>
    <xf numFmtId="0" fontId="2" fillId="0" borderId="0" xfId="1" applyAlignment="1">
      <alignment vertical="center" wrapText="1"/>
    </xf>
    <xf numFmtId="0" fontId="2" fillId="0" borderId="0" xfId="1" applyAlignment="1">
      <alignment horizontal="center" vertical="center" wrapText="1"/>
    </xf>
    <xf numFmtId="2" fontId="2" fillId="0" borderId="0" xfId="0" applyNumberFormat="1" applyFont="1" applyAlignment="1">
      <alignment horizontal="center"/>
    </xf>
    <xf numFmtId="0" fontId="0" fillId="0" borderId="0" xfId="0" applyAlignment="1">
      <alignment horizontal="center" vertical="center"/>
    </xf>
    <xf numFmtId="2" fontId="1" fillId="0" borderId="1" xfId="0" applyNumberFormat="1" applyFont="1" applyBorder="1"/>
    <xf numFmtId="0" fontId="0" fillId="0" borderId="8" xfId="0" applyBorder="1"/>
    <xf numFmtId="0" fontId="0" fillId="0" borderId="4" xfId="0" applyBorder="1"/>
    <xf numFmtId="0" fontId="0" fillId="0" borderId="9" xfId="0" applyBorder="1"/>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2" fillId="0" borderId="2" xfId="1" applyBorder="1" applyAlignment="1">
      <alignment horizontal="center" vertical="center" wrapText="1"/>
    </xf>
    <xf numFmtId="0" fontId="2" fillId="0" borderId="8" xfId="1" applyBorder="1" applyAlignment="1">
      <alignment horizontal="center" vertical="center" wrapText="1"/>
    </xf>
    <xf numFmtId="0" fontId="10" fillId="0" borderId="1" xfId="0" applyFont="1" applyBorder="1" applyAlignment="1">
      <alignment horizontal="center" wrapText="1"/>
    </xf>
    <xf numFmtId="0" fontId="0" fillId="0" borderId="1" xfId="0" applyBorder="1" applyAlignment="1">
      <alignment horizontal="center" wrapText="1"/>
    </xf>
    <xf numFmtId="0" fontId="1" fillId="0" borderId="0" xfId="0" applyFont="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1" xfId="0" applyFont="1" applyBorder="1" applyAlignment="1">
      <alignment horizontal="center"/>
    </xf>
    <xf numFmtId="0" fontId="9" fillId="0" borderId="1" xfId="0" applyFont="1" applyBorder="1" applyAlignment="1">
      <alignment horizontal="center"/>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2" fontId="6" fillId="0" borderId="1" xfId="1" applyNumberFormat="1" applyFont="1" applyBorder="1" applyAlignment="1">
      <alignment horizontal="center"/>
    </xf>
    <xf numFmtId="0" fontId="7" fillId="0" borderId="4" xfId="1" applyFont="1" applyBorder="1" applyAlignment="1">
      <alignment horizontal="center" wrapText="1"/>
    </xf>
    <xf numFmtId="0" fontId="2" fillId="0" borderId="1" xfId="1" applyBorder="1" applyAlignment="1">
      <alignment horizontal="center" vertical="center" wrapText="1"/>
    </xf>
  </cellXfs>
  <cellStyles count="7">
    <cellStyle name="Normal_3raj" xfId="2" xr:uid="{3D0C9083-E0CE-41D2-9693-A0B1E10C9DDD}"/>
    <cellStyle name="Normal_Kap rem 2004" xfId="6" xr:uid="{0F5E6879-99DE-4000-9145-22EFBF7E4079}"/>
    <cellStyle name="Normal_LATVENERGO satiksmes   70000" xfId="5" xr:uid="{8A11DCFC-56AD-4D22-B2F5-F8FB67563E00}"/>
    <cellStyle name="Normal_Sheet1_Dārziņi 2014" xfId="3" xr:uid="{8BF03305-C454-4A3A-87D2-11B44DF18378}"/>
    <cellStyle name="Normal_Slokas iela" xfId="1" xr:uid="{CE4A5939-5740-4CBA-9FB6-B809C92AB445}"/>
    <cellStyle name="Normal_T-2001" xfId="4" xr:uid="{3C74F1E0-A0CC-4B0E-8EAB-B1BED8BEF87B}"/>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B9886-410E-4D6B-A3EB-83875697AFBC}">
  <dimension ref="A1:N78"/>
  <sheetViews>
    <sheetView tabSelected="1" topLeftCell="B1" workbookViewId="0">
      <selection activeCell="M6" sqref="M6"/>
    </sheetView>
  </sheetViews>
  <sheetFormatPr defaultRowHeight="15" x14ac:dyDescent="0.25"/>
  <cols>
    <col min="2" max="2" width="26.28515625" customWidth="1"/>
    <col min="4" max="4" width="10.140625" customWidth="1"/>
    <col min="5" max="5" width="10.28515625" customWidth="1"/>
    <col min="6" max="6" width="9.85546875" customWidth="1"/>
    <col min="7" max="7" width="10.42578125" customWidth="1"/>
    <col min="8" max="8" width="9.5703125" customWidth="1"/>
    <col min="9" max="9" width="10.7109375" customWidth="1"/>
    <col min="10" max="10" width="10.28515625" customWidth="1"/>
    <col min="13" max="13" width="10.42578125" customWidth="1"/>
    <col min="14" max="14" width="10.5703125" customWidth="1"/>
  </cols>
  <sheetData>
    <row r="1" spans="1:11" x14ac:dyDescent="0.25">
      <c r="A1" s="81" t="s">
        <v>80</v>
      </c>
      <c r="B1" s="81"/>
      <c r="C1" s="81"/>
      <c r="D1" s="81"/>
      <c r="E1" s="81"/>
      <c r="F1" s="81"/>
      <c r="G1" s="81"/>
      <c r="H1" s="81"/>
      <c r="I1" s="81"/>
      <c r="J1" s="81"/>
      <c r="K1" s="81"/>
    </row>
    <row r="2" spans="1:11" x14ac:dyDescent="0.25">
      <c r="A2" s="82" t="s">
        <v>81</v>
      </c>
      <c r="B2" s="83"/>
      <c r="C2" s="83"/>
      <c r="D2" s="83"/>
      <c r="E2" s="83"/>
      <c r="F2" s="83"/>
      <c r="G2" s="83"/>
      <c r="H2" s="83"/>
      <c r="I2" s="83"/>
      <c r="J2" s="83"/>
      <c r="K2" s="84"/>
    </row>
    <row r="3" spans="1:11" x14ac:dyDescent="0.25">
      <c r="A3" s="95" t="s">
        <v>0</v>
      </c>
      <c r="B3" s="95" t="s">
        <v>1</v>
      </c>
      <c r="C3" s="95" t="s">
        <v>2</v>
      </c>
      <c r="D3" s="95" t="s">
        <v>3</v>
      </c>
      <c r="E3" s="74" t="s">
        <v>4</v>
      </c>
      <c r="F3" s="75"/>
      <c r="G3" s="76"/>
      <c r="H3" s="2"/>
      <c r="I3" s="2" t="s">
        <v>5</v>
      </c>
      <c r="J3" s="2"/>
      <c r="K3" s="1" t="s">
        <v>6</v>
      </c>
    </row>
    <row r="4" spans="1:11" x14ac:dyDescent="0.25">
      <c r="A4" s="95"/>
      <c r="B4" s="95"/>
      <c r="C4" s="95"/>
      <c r="D4" s="95"/>
      <c r="E4" s="2" t="s">
        <v>7</v>
      </c>
      <c r="F4" s="2" t="s">
        <v>8</v>
      </c>
      <c r="G4" s="2" t="s">
        <v>9</v>
      </c>
      <c r="H4" s="2" t="s">
        <v>7</v>
      </c>
      <c r="I4" s="2" t="s">
        <v>8</v>
      </c>
      <c r="J4" s="2" t="s">
        <v>9</v>
      </c>
      <c r="K4" s="1"/>
    </row>
    <row r="5" spans="1:11" x14ac:dyDescent="0.25">
      <c r="A5" s="3"/>
      <c r="B5" s="4" t="s">
        <v>10</v>
      </c>
      <c r="C5" s="5"/>
      <c r="D5" s="5"/>
      <c r="E5" s="6"/>
      <c r="F5" s="6"/>
      <c r="G5" s="6"/>
      <c r="H5" s="7"/>
      <c r="I5" s="7"/>
      <c r="J5" s="7"/>
      <c r="K5" s="7"/>
    </row>
    <row r="6" spans="1:11" x14ac:dyDescent="0.25">
      <c r="A6" s="1">
        <v>1</v>
      </c>
      <c r="B6" s="8" t="s">
        <v>11</v>
      </c>
      <c r="C6" s="1" t="s">
        <v>12</v>
      </c>
      <c r="D6" s="1">
        <v>17</v>
      </c>
      <c r="E6" s="9"/>
      <c r="F6" s="9">
        <v>3.89</v>
      </c>
      <c r="G6" s="9"/>
      <c r="H6" s="9">
        <f t="shared" ref="H6:H34" si="0">D6*E6</f>
        <v>0</v>
      </c>
      <c r="I6" s="9">
        <f t="shared" ref="I6:I34" si="1">D6*F6</f>
        <v>66.13</v>
      </c>
      <c r="J6" s="9">
        <f t="shared" ref="J6:J34" si="2">D6*G6</f>
        <v>0</v>
      </c>
      <c r="K6" s="10">
        <f>H6+J6+I6</f>
        <v>66.13</v>
      </c>
    </row>
    <row r="7" spans="1:11" ht="25.5" x14ac:dyDescent="0.25">
      <c r="A7" s="1">
        <v>2</v>
      </c>
      <c r="B7" s="8" t="s">
        <v>13</v>
      </c>
      <c r="C7" s="1" t="s">
        <v>14</v>
      </c>
      <c r="D7" s="1">
        <v>15</v>
      </c>
      <c r="E7" s="9">
        <v>300</v>
      </c>
      <c r="F7" s="9">
        <v>29.25</v>
      </c>
      <c r="G7" s="9">
        <v>42.74</v>
      </c>
      <c r="H7" s="9">
        <f>D7*E7</f>
        <v>4500</v>
      </c>
      <c r="I7" s="9">
        <f>D7*F7</f>
        <v>438.75</v>
      </c>
      <c r="J7" s="9">
        <f>D7*G7</f>
        <v>641.1</v>
      </c>
      <c r="K7" s="10">
        <f>H7+J7+I7</f>
        <v>5579.85</v>
      </c>
    </row>
    <row r="8" spans="1:11" ht="25.5" x14ac:dyDescent="0.25">
      <c r="A8" s="1">
        <v>3</v>
      </c>
      <c r="B8" s="8" t="s">
        <v>15</v>
      </c>
      <c r="C8" s="1" t="s">
        <v>14</v>
      </c>
      <c r="D8" s="1">
        <v>2</v>
      </c>
      <c r="E8" s="9">
        <v>308.05</v>
      </c>
      <c r="F8" s="9">
        <v>29.25</v>
      </c>
      <c r="G8" s="9">
        <v>42.74</v>
      </c>
      <c r="H8" s="9">
        <f t="shared" si="0"/>
        <v>616.1</v>
      </c>
      <c r="I8" s="9">
        <f t="shared" si="1"/>
        <v>58.5</v>
      </c>
      <c r="J8" s="9">
        <f t="shared" si="2"/>
        <v>85.48</v>
      </c>
      <c r="K8" s="10">
        <f t="shared" ref="K6:K18" si="3">H8+J8+I8</f>
        <v>760.08</v>
      </c>
    </row>
    <row r="9" spans="1:11" x14ac:dyDescent="0.25">
      <c r="A9" s="1">
        <v>4</v>
      </c>
      <c r="B9" s="8" t="s">
        <v>16</v>
      </c>
      <c r="C9" s="1" t="s">
        <v>14</v>
      </c>
      <c r="D9" s="1">
        <v>2</v>
      </c>
      <c r="E9" s="9">
        <v>100</v>
      </c>
      <c r="F9" s="9">
        <v>10</v>
      </c>
      <c r="G9" s="9">
        <v>25</v>
      </c>
      <c r="H9" s="9">
        <f t="shared" si="0"/>
        <v>200</v>
      </c>
      <c r="I9" s="9">
        <f t="shared" si="1"/>
        <v>20</v>
      </c>
      <c r="J9" s="9">
        <f t="shared" si="2"/>
        <v>50</v>
      </c>
      <c r="K9" s="10">
        <f t="shared" si="3"/>
        <v>270</v>
      </c>
    </row>
    <row r="10" spans="1:11" x14ac:dyDescent="0.25">
      <c r="A10" s="1">
        <v>5</v>
      </c>
      <c r="B10" s="8" t="s">
        <v>17</v>
      </c>
      <c r="C10" s="1" t="s">
        <v>12</v>
      </c>
      <c r="D10" s="1">
        <v>17</v>
      </c>
      <c r="E10" s="9">
        <v>1</v>
      </c>
      <c r="F10" s="11">
        <v>3.66</v>
      </c>
      <c r="G10" s="9"/>
      <c r="H10" s="9">
        <f t="shared" si="0"/>
        <v>17</v>
      </c>
      <c r="I10" s="9">
        <f t="shared" si="1"/>
        <v>62.22</v>
      </c>
      <c r="J10" s="9">
        <f t="shared" si="2"/>
        <v>0</v>
      </c>
      <c r="K10" s="10">
        <f t="shared" si="3"/>
        <v>79.22</v>
      </c>
    </row>
    <row r="11" spans="1:11" x14ac:dyDescent="0.25">
      <c r="A11" s="1">
        <v>6</v>
      </c>
      <c r="B11" s="8" t="s">
        <v>18</v>
      </c>
      <c r="C11" s="1" t="s">
        <v>19</v>
      </c>
      <c r="D11" s="1">
        <v>550</v>
      </c>
      <c r="E11" s="9"/>
      <c r="F11" s="11">
        <v>0.11</v>
      </c>
      <c r="G11" s="9"/>
      <c r="H11" s="9">
        <f t="shared" si="0"/>
        <v>0</v>
      </c>
      <c r="I11" s="9">
        <f t="shared" si="1"/>
        <v>60.5</v>
      </c>
      <c r="J11" s="9">
        <f t="shared" si="2"/>
        <v>0</v>
      </c>
      <c r="K11" s="10">
        <f t="shared" si="3"/>
        <v>60.5</v>
      </c>
    </row>
    <row r="12" spans="1:11" ht="25.5" x14ac:dyDescent="0.25">
      <c r="A12" s="1">
        <v>7</v>
      </c>
      <c r="B12" s="8" t="s">
        <v>20</v>
      </c>
      <c r="C12" s="1" t="s">
        <v>19</v>
      </c>
      <c r="D12" s="1">
        <v>25</v>
      </c>
      <c r="E12" s="9"/>
      <c r="F12" s="11">
        <v>5.13</v>
      </c>
      <c r="G12" s="9">
        <v>1.41</v>
      </c>
      <c r="H12" s="9">
        <f t="shared" si="0"/>
        <v>0</v>
      </c>
      <c r="I12" s="9">
        <f t="shared" si="1"/>
        <v>128.25</v>
      </c>
      <c r="J12" s="9">
        <f t="shared" si="2"/>
        <v>35.25</v>
      </c>
      <c r="K12" s="10">
        <f t="shared" si="3"/>
        <v>163.5</v>
      </c>
    </row>
    <row r="13" spans="1:11" x14ac:dyDescent="0.25">
      <c r="A13" s="1">
        <v>8</v>
      </c>
      <c r="B13" s="12" t="s">
        <v>21</v>
      </c>
      <c r="C13" s="1" t="s">
        <v>22</v>
      </c>
      <c r="D13" s="1">
        <v>600</v>
      </c>
      <c r="E13" s="13">
        <v>0.95</v>
      </c>
      <c r="F13" s="13">
        <v>0.56000000000000005</v>
      </c>
      <c r="G13" s="13">
        <v>0.3</v>
      </c>
      <c r="H13" s="9">
        <f t="shared" si="0"/>
        <v>570</v>
      </c>
      <c r="I13" s="9">
        <f t="shared" si="1"/>
        <v>336.00000000000006</v>
      </c>
      <c r="J13" s="9">
        <f t="shared" si="2"/>
        <v>180</v>
      </c>
      <c r="K13" s="10">
        <f t="shared" si="3"/>
        <v>1086</v>
      </c>
    </row>
    <row r="14" spans="1:11" x14ac:dyDescent="0.25">
      <c r="A14" s="1">
        <v>9</v>
      </c>
      <c r="B14" s="8" t="s">
        <v>23</v>
      </c>
      <c r="C14" s="1" t="s">
        <v>19</v>
      </c>
      <c r="D14" s="1">
        <v>740</v>
      </c>
      <c r="E14" s="9">
        <v>2.8</v>
      </c>
      <c r="F14" s="11">
        <v>5.32</v>
      </c>
      <c r="G14" s="9">
        <v>1.17</v>
      </c>
      <c r="H14" s="9">
        <f t="shared" si="0"/>
        <v>2072</v>
      </c>
      <c r="I14" s="9">
        <f t="shared" si="1"/>
        <v>3936.8</v>
      </c>
      <c r="J14" s="9">
        <f t="shared" si="2"/>
        <v>865.8</v>
      </c>
      <c r="K14" s="10">
        <f t="shared" si="3"/>
        <v>6874.6</v>
      </c>
    </row>
    <row r="15" spans="1:11" x14ac:dyDescent="0.25">
      <c r="A15" s="1">
        <v>10</v>
      </c>
      <c r="B15" s="8" t="s">
        <v>24</v>
      </c>
      <c r="C15" s="1" t="s">
        <v>14</v>
      </c>
      <c r="D15" s="1">
        <v>42</v>
      </c>
      <c r="E15" s="14">
        <v>2.5099999999999998</v>
      </c>
      <c r="F15" s="15">
        <v>9.81</v>
      </c>
      <c r="G15" s="14">
        <v>2.4900000000000002</v>
      </c>
      <c r="H15" s="9">
        <f t="shared" si="0"/>
        <v>105.41999999999999</v>
      </c>
      <c r="I15" s="9">
        <f t="shared" si="1"/>
        <v>412.02000000000004</v>
      </c>
      <c r="J15" s="9">
        <f t="shared" si="2"/>
        <v>104.58000000000001</v>
      </c>
      <c r="K15" s="10">
        <f t="shared" si="3"/>
        <v>622.02</v>
      </c>
    </row>
    <row r="16" spans="1:11" x14ac:dyDescent="0.25">
      <c r="A16" s="1">
        <v>11</v>
      </c>
      <c r="B16" s="8" t="s">
        <v>25</v>
      </c>
      <c r="C16" s="1" t="s">
        <v>12</v>
      </c>
      <c r="D16" s="1">
        <v>3</v>
      </c>
      <c r="E16" s="14">
        <v>0.5</v>
      </c>
      <c r="F16" s="15">
        <v>3.68</v>
      </c>
      <c r="G16" s="14"/>
      <c r="H16" s="9">
        <f t="shared" si="0"/>
        <v>1.5</v>
      </c>
      <c r="I16" s="9">
        <f t="shared" si="1"/>
        <v>11.040000000000001</v>
      </c>
      <c r="J16" s="9">
        <f t="shared" si="2"/>
        <v>0</v>
      </c>
      <c r="K16" s="10">
        <f t="shared" si="3"/>
        <v>12.540000000000001</v>
      </c>
    </row>
    <row r="17" spans="1:11" x14ac:dyDescent="0.25">
      <c r="A17" s="1">
        <v>12</v>
      </c>
      <c r="B17" s="16" t="s">
        <v>26</v>
      </c>
      <c r="C17" s="17" t="s">
        <v>19</v>
      </c>
      <c r="D17" s="18">
        <v>600</v>
      </c>
      <c r="E17" s="13">
        <v>0.05</v>
      </c>
      <c r="F17" s="9"/>
      <c r="G17" s="9"/>
      <c r="H17" s="9">
        <f t="shared" si="0"/>
        <v>30</v>
      </c>
      <c r="I17" s="9">
        <f t="shared" si="1"/>
        <v>0</v>
      </c>
      <c r="J17" s="9">
        <f t="shared" si="2"/>
        <v>0</v>
      </c>
      <c r="K17" s="10">
        <f t="shared" si="3"/>
        <v>30</v>
      </c>
    </row>
    <row r="18" spans="1:11" x14ac:dyDescent="0.25">
      <c r="A18" s="1">
        <v>13</v>
      </c>
      <c r="B18" s="8" t="s">
        <v>27</v>
      </c>
      <c r="C18" s="1" t="s">
        <v>14</v>
      </c>
      <c r="D18" s="1">
        <v>17</v>
      </c>
      <c r="E18" s="9">
        <v>12.5</v>
      </c>
      <c r="F18" s="9"/>
      <c r="G18" s="9"/>
      <c r="H18" s="9">
        <f t="shared" si="0"/>
        <v>212.5</v>
      </c>
      <c r="I18" s="9">
        <f t="shared" si="1"/>
        <v>0</v>
      </c>
      <c r="J18" s="9">
        <f t="shared" si="2"/>
        <v>0</v>
      </c>
      <c r="K18" s="10">
        <f t="shared" si="3"/>
        <v>212.5</v>
      </c>
    </row>
    <row r="19" spans="1:11" ht="26.25" x14ac:dyDescent="0.25">
      <c r="A19" s="1">
        <v>14</v>
      </c>
      <c r="B19" s="59" t="s">
        <v>28</v>
      </c>
      <c r="C19" s="20" t="s">
        <v>14</v>
      </c>
      <c r="D19" s="21">
        <v>19</v>
      </c>
      <c r="E19" s="22">
        <v>10.5</v>
      </c>
      <c r="F19" s="22">
        <v>3.89</v>
      </c>
      <c r="G19" s="22">
        <v>8.73</v>
      </c>
      <c r="H19" s="9">
        <f t="shared" si="0"/>
        <v>199.5</v>
      </c>
      <c r="I19" s="9">
        <f t="shared" si="1"/>
        <v>73.91</v>
      </c>
      <c r="J19" s="9">
        <f t="shared" si="2"/>
        <v>165.87</v>
      </c>
      <c r="K19" s="13">
        <f>J19+I19+H19</f>
        <v>439.28</v>
      </c>
    </row>
    <row r="20" spans="1:11" x14ac:dyDescent="0.25">
      <c r="A20" s="1">
        <v>15</v>
      </c>
      <c r="B20" s="8" t="s">
        <v>29</v>
      </c>
      <c r="C20" s="1" t="s">
        <v>19</v>
      </c>
      <c r="D20" s="1">
        <v>110</v>
      </c>
      <c r="E20" s="9">
        <v>0.7</v>
      </c>
      <c r="F20" s="9">
        <v>0.38</v>
      </c>
      <c r="G20" s="9">
        <v>0.56000000000000005</v>
      </c>
      <c r="H20" s="9">
        <f t="shared" si="0"/>
        <v>77</v>
      </c>
      <c r="I20" s="9">
        <f t="shared" si="1"/>
        <v>41.8</v>
      </c>
      <c r="J20" s="9">
        <f t="shared" si="2"/>
        <v>61.600000000000009</v>
      </c>
      <c r="K20" s="10">
        <f t="shared" ref="K20:K26" si="4">H20+J20+I20</f>
        <v>180.40000000000003</v>
      </c>
    </row>
    <row r="21" spans="1:11" ht="25.5" x14ac:dyDescent="0.25">
      <c r="A21" s="1">
        <v>16</v>
      </c>
      <c r="B21" s="8" t="s">
        <v>30</v>
      </c>
      <c r="C21" s="1" t="s">
        <v>14</v>
      </c>
      <c r="D21" s="1">
        <v>2</v>
      </c>
      <c r="E21" s="11">
        <v>284.57</v>
      </c>
      <c r="F21" s="11">
        <v>15.6</v>
      </c>
      <c r="G21" s="11">
        <v>8.73</v>
      </c>
      <c r="H21" s="9">
        <f t="shared" si="0"/>
        <v>569.14</v>
      </c>
      <c r="I21" s="9">
        <f t="shared" si="1"/>
        <v>31.2</v>
      </c>
      <c r="J21" s="9">
        <f t="shared" si="2"/>
        <v>17.46</v>
      </c>
      <c r="K21" s="10">
        <f t="shared" si="4"/>
        <v>617.80000000000007</v>
      </c>
    </row>
    <row r="22" spans="1:11" x14ac:dyDescent="0.25">
      <c r="A22" s="1">
        <v>17</v>
      </c>
      <c r="B22" s="8" t="s">
        <v>31</v>
      </c>
      <c r="C22" s="1" t="s">
        <v>12</v>
      </c>
      <c r="D22" s="1">
        <v>2</v>
      </c>
      <c r="E22" s="9">
        <v>1.31</v>
      </c>
      <c r="F22" s="9">
        <v>3.66</v>
      </c>
      <c r="G22" s="9"/>
      <c r="H22" s="9">
        <f t="shared" si="0"/>
        <v>2.62</v>
      </c>
      <c r="I22" s="9">
        <f t="shared" si="1"/>
        <v>7.32</v>
      </c>
      <c r="J22" s="9">
        <f t="shared" si="2"/>
        <v>0</v>
      </c>
      <c r="K22" s="10">
        <f t="shared" si="4"/>
        <v>9.9400000000000013</v>
      </c>
    </row>
    <row r="23" spans="1:11" x14ac:dyDescent="0.25">
      <c r="A23" s="1">
        <v>18</v>
      </c>
      <c r="B23" s="8" t="s">
        <v>32</v>
      </c>
      <c r="C23" s="1" t="s">
        <v>14</v>
      </c>
      <c r="D23" s="1">
        <v>17</v>
      </c>
      <c r="E23" s="9">
        <v>15</v>
      </c>
      <c r="F23" s="9">
        <v>3.89</v>
      </c>
      <c r="G23" s="9"/>
      <c r="H23" s="9">
        <f t="shared" si="0"/>
        <v>255</v>
      </c>
      <c r="I23" s="9">
        <f t="shared" si="1"/>
        <v>66.13</v>
      </c>
      <c r="J23" s="9">
        <f t="shared" si="2"/>
        <v>0</v>
      </c>
      <c r="K23" s="10">
        <f t="shared" si="4"/>
        <v>321.13</v>
      </c>
    </row>
    <row r="24" spans="1:11" x14ac:dyDescent="0.25">
      <c r="A24" s="1">
        <v>19</v>
      </c>
      <c r="B24" s="19" t="s">
        <v>33</v>
      </c>
      <c r="C24" s="23" t="s">
        <v>14</v>
      </c>
      <c r="D24" s="24">
        <v>15</v>
      </c>
      <c r="E24" s="7">
        <v>250</v>
      </c>
      <c r="F24" s="22">
        <v>5.21</v>
      </c>
      <c r="G24" s="22">
        <v>13.32</v>
      </c>
      <c r="H24" s="9">
        <f t="shared" si="0"/>
        <v>3750</v>
      </c>
      <c r="I24" s="9">
        <f t="shared" si="1"/>
        <v>78.150000000000006</v>
      </c>
      <c r="J24" s="9">
        <f t="shared" si="2"/>
        <v>199.8</v>
      </c>
      <c r="K24" s="10">
        <f t="shared" si="4"/>
        <v>4027.9500000000003</v>
      </c>
    </row>
    <row r="25" spans="1:11" x14ac:dyDescent="0.25">
      <c r="A25" s="1">
        <v>20</v>
      </c>
      <c r="B25" s="19" t="s">
        <v>34</v>
      </c>
      <c r="C25" s="23" t="s">
        <v>14</v>
      </c>
      <c r="D25" s="24">
        <v>4</v>
      </c>
      <c r="E25" s="7">
        <v>252</v>
      </c>
      <c r="F25" s="22">
        <v>5.21</v>
      </c>
      <c r="G25" s="22">
        <v>13.32</v>
      </c>
      <c r="H25" s="9">
        <f t="shared" si="0"/>
        <v>1008</v>
      </c>
      <c r="I25" s="9">
        <f t="shared" si="1"/>
        <v>20.84</v>
      </c>
      <c r="J25" s="9">
        <f t="shared" si="2"/>
        <v>53.28</v>
      </c>
      <c r="K25" s="10">
        <f t="shared" si="4"/>
        <v>1082.1199999999999</v>
      </c>
    </row>
    <row r="26" spans="1:11" x14ac:dyDescent="0.25">
      <c r="A26" s="1">
        <v>21</v>
      </c>
      <c r="B26" s="25" t="s">
        <v>35</v>
      </c>
      <c r="C26" s="26" t="s">
        <v>14</v>
      </c>
      <c r="D26" s="27">
        <v>19</v>
      </c>
      <c r="E26" s="7">
        <v>73.27</v>
      </c>
      <c r="F26" s="7">
        <v>0.5</v>
      </c>
      <c r="G26" s="7">
        <v>1</v>
      </c>
      <c r="H26" s="9">
        <f t="shared" si="0"/>
        <v>1392.1299999999999</v>
      </c>
      <c r="I26" s="9">
        <f t="shared" si="1"/>
        <v>9.5</v>
      </c>
      <c r="J26" s="9">
        <f t="shared" si="2"/>
        <v>19</v>
      </c>
      <c r="K26" s="10">
        <f t="shared" si="4"/>
        <v>1420.6299999999999</v>
      </c>
    </row>
    <row r="27" spans="1:11" x14ac:dyDescent="0.25">
      <c r="A27" s="1">
        <v>22</v>
      </c>
      <c r="B27" s="19" t="s">
        <v>36</v>
      </c>
      <c r="C27" s="17" t="s">
        <v>12</v>
      </c>
      <c r="D27" s="18">
        <v>10</v>
      </c>
      <c r="E27" s="13"/>
      <c r="F27" s="13">
        <v>0.93</v>
      </c>
      <c r="G27" s="13">
        <v>6.23</v>
      </c>
      <c r="H27" s="9">
        <f t="shared" si="0"/>
        <v>0</v>
      </c>
      <c r="I27" s="9">
        <f t="shared" si="1"/>
        <v>9.3000000000000007</v>
      </c>
      <c r="J27" s="9">
        <f t="shared" si="2"/>
        <v>62.300000000000004</v>
      </c>
      <c r="K27" s="13">
        <f>J27+I27+H27</f>
        <v>71.600000000000009</v>
      </c>
    </row>
    <row r="28" spans="1:11" x14ac:dyDescent="0.25">
      <c r="A28" s="1">
        <v>23</v>
      </c>
      <c r="B28" s="28" t="s">
        <v>37</v>
      </c>
      <c r="C28" s="29" t="s">
        <v>14</v>
      </c>
      <c r="D28" s="29">
        <v>1</v>
      </c>
      <c r="E28" s="14">
        <v>300</v>
      </c>
      <c r="F28" s="14"/>
      <c r="G28" s="14"/>
      <c r="H28" s="9">
        <f t="shared" si="0"/>
        <v>300</v>
      </c>
      <c r="I28" s="9">
        <f t="shared" si="1"/>
        <v>0</v>
      </c>
      <c r="J28" s="9">
        <f t="shared" si="2"/>
        <v>0</v>
      </c>
      <c r="K28" s="10">
        <f t="shared" ref="K28:K34" si="5">H28+J28+I28</f>
        <v>300</v>
      </c>
    </row>
    <row r="29" spans="1:11" ht="25.5" x14ac:dyDescent="0.25">
      <c r="A29" s="1">
        <v>24</v>
      </c>
      <c r="B29" s="8" t="s">
        <v>38</v>
      </c>
      <c r="C29" s="23" t="s">
        <v>12</v>
      </c>
      <c r="D29" s="2">
        <v>1</v>
      </c>
      <c r="E29" s="9"/>
      <c r="F29" s="11">
        <v>6.42</v>
      </c>
      <c r="G29" s="11">
        <v>2.82</v>
      </c>
      <c r="H29" s="9">
        <f t="shared" si="0"/>
        <v>0</v>
      </c>
      <c r="I29" s="9">
        <f t="shared" si="1"/>
        <v>6.42</v>
      </c>
      <c r="J29" s="9">
        <f t="shared" si="2"/>
        <v>2.82</v>
      </c>
      <c r="K29" s="10">
        <f t="shared" si="5"/>
        <v>9.24</v>
      </c>
    </row>
    <row r="30" spans="1:11" x14ac:dyDescent="0.25">
      <c r="A30" s="1">
        <v>25</v>
      </c>
      <c r="B30" s="30" t="s">
        <v>39</v>
      </c>
      <c r="C30" s="31" t="s">
        <v>40</v>
      </c>
      <c r="D30" s="32">
        <v>600</v>
      </c>
      <c r="E30" s="14"/>
      <c r="F30" s="14">
        <v>4.13</v>
      </c>
      <c r="G30" s="14">
        <v>0.47</v>
      </c>
      <c r="H30" s="9">
        <f t="shared" si="0"/>
        <v>0</v>
      </c>
      <c r="I30" s="9">
        <f t="shared" si="1"/>
        <v>2478</v>
      </c>
      <c r="J30" s="9">
        <f t="shared" si="2"/>
        <v>282</v>
      </c>
      <c r="K30" s="10">
        <f t="shared" si="5"/>
        <v>2760</v>
      </c>
    </row>
    <row r="31" spans="1:11" x14ac:dyDescent="0.25">
      <c r="A31" s="1">
        <v>26</v>
      </c>
      <c r="B31" s="33" t="s">
        <v>41</v>
      </c>
      <c r="C31" s="31" t="s">
        <v>40</v>
      </c>
      <c r="D31" s="32">
        <v>190</v>
      </c>
      <c r="E31" s="14">
        <v>0.95</v>
      </c>
      <c r="F31" s="14">
        <v>3.27</v>
      </c>
      <c r="G31" s="14">
        <v>0.24</v>
      </c>
      <c r="H31" s="9">
        <f t="shared" si="0"/>
        <v>180.5</v>
      </c>
      <c r="I31" s="9">
        <f t="shared" si="1"/>
        <v>621.29999999999995</v>
      </c>
      <c r="J31" s="9">
        <f t="shared" si="2"/>
        <v>45.6</v>
      </c>
      <c r="K31" s="10">
        <f t="shared" si="5"/>
        <v>847.4</v>
      </c>
    </row>
    <row r="32" spans="1:11" ht="25.5" x14ac:dyDescent="0.25">
      <c r="A32" s="1">
        <v>27</v>
      </c>
      <c r="B32" s="8" t="s">
        <v>42</v>
      </c>
      <c r="C32" s="31" t="s">
        <v>43</v>
      </c>
      <c r="D32" s="32">
        <v>2</v>
      </c>
      <c r="E32" s="14"/>
      <c r="F32" s="14">
        <v>4.97</v>
      </c>
      <c r="G32" s="14">
        <v>2.82</v>
      </c>
      <c r="H32" s="9">
        <f t="shared" si="0"/>
        <v>0</v>
      </c>
      <c r="I32" s="9">
        <f t="shared" si="1"/>
        <v>9.94</v>
      </c>
      <c r="J32" s="9">
        <f t="shared" si="2"/>
        <v>5.64</v>
      </c>
      <c r="K32" s="10">
        <f t="shared" si="5"/>
        <v>15.579999999999998</v>
      </c>
    </row>
    <row r="33" spans="1:11" x14ac:dyDescent="0.25">
      <c r="A33" s="1">
        <v>28</v>
      </c>
      <c r="B33" s="33" t="s">
        <v>44</v>
      </c>
      <c r="C33" s="31" t="s">
        <v>43</v>
      </c>
      <c r="D33" s="32">
        <v>10</v>
      </c>
      <c r="E33" s="14">
        <v>31</v>
      </c>
      <c r="F33" s="14">
        <v>6.55</v>
      </c>
      <c r="G33" s="14">
        <v>2.82</v>
      </c>
      <c r="H33" s="9">
        <f t="shared" si="0"/>
        <v>310</v>
      </c>
      <c r="I33" s="9">
        <f t="shared" si="1"/>
        <v>65.5</v>
      </c>
      <c r="J33" s="9">
        <f t="shared" si="2"/>
        <v>28.2</v>
      </c>
      <c r="K33" s="10">
        <f t="shared" si="5"/>
        <v>403.7</v>
      </c>
    </row>
    <row r="34" spans="1:11" x14ac:dyDescent="0.25">
      <c r="A34" s="1">
        <v>29</v>
      </c>
      <c r="B34" s="33" t="s">
        <v>45</v>
      </c>
      <c r="C34" s="31" t="s">
        <v>43</v>
      </c>
      <c r="D34" s="32">
        <v>3</v>
      </c>
      <c r="E34" s="14">
        <v>33</v>
      </c>
      <c r="F34" s="14">
        <v>5.88</v>
      </c>
      <c r="G34" s="14">
        <v>2.82</v>
      </c>
      <c r="H34" s="9">
        <f t="shared" si="0"/>
        <v>99</v>
      </c>
      <c r="I34" s="9">
        <f t="shared" si="1"/>
        <v>17.64</v>
      </c>
      <c r="J34" s="9">
        <f t="shared" si="2"/>
        <v>8.4599999999999991</v>
      </c>
      <c r="K34" s="10">
        <f t="shared" si="5"/>
        <v>125.1</v>
      </c>
    </row>
    <row r="35" spans="1:11" x14ac:dyDescent="0.25">
      <c r="A35" s="1">
        <v>30</v>
      </c>
      <c r="B35" s="34" t="s">
        <v>46</v>
      </c>
      <c r="C35" s="93">
        <f>H35+J35+I35</f>
        <v>28448.81</v>
      </c>
      <c r="D35" s="93"/>
      <c r="E35" s="36"/>
      <c r="F35" s="36"/>
      <c r="G35" s="36"/>
      <c r="H35" s="36">
        <f>SUM(H6:H34)</f>
        <v>16467.41</v>
      </c>
      <c r="I35" s="36">
        <f>SUM(I6:I34)</f>
        <v>9067.16</v>
      </c>
      <c r="J35" s="36">
        <f>SUM(J6:J34)</f>
        <v>2914.2400000000002</v>
      </c>
      <c r="K35" s="36">
        <f>SUM(K5:K34)</f>
        <v>28448.810000000005</v>
      </c>
    </row>
    <row r="36" spans="1:11" x14ac:dyDescent="0.25">
      <c r="A36" s="1">
        <v>31</v>
      </c>
      <c r="B36" s="37" t="s">
        <v>47</v>
      </c>
      <c r="C36" s="2"/>
      <c r="D36" s="2"/>
      <c r="E36" s="9"/>
      <c r="F36" s="9"/>
      <c r="G36" s="38"/>
      <c r="H36" s="9"/>
      <c r="I36" s="9"/>
      <c r="J36" s="38"/>
      <c r="K36" s="9">
        <f>I35*0.2359</f>
        <v>2138.9430440000001</v>
      </c>
    </row>
    <row r="37" spans="1:11" x14ac:dyDescent="0.25">
      <c r="A37" s="1">
        <v>32</v>
      </c>
      <c r="B37" s="30" t="s">
        <v>48</v>
      </c>
      <c r="C37" s="31" t="s">
        <v>49</v>
      </c>
      <c r="D37" s="32">
        <v>3</v>
      </c>
      <c r="E37" s="14"/>
      <c r="F37" s="14"/>
      <c r="G37" s="14"/>
      <c r="H37" s="9"/>
      <c r="I37" s="9"/>
      <c r="J37" s="9"/>
      <c r="K37" s="10">
        <f>D37*80</f>
        <v>240</v>
      </c>
    </row>
    <row r="38" spans="1:11" x14ac:dyDescent="0.25">
      <c r="A38" s="1">
        <v>33</v>
      </c>
      <c r="B38" s="33" t="s">
        <v>50</v>
      </c>
      <c r="C38" s="31" t="s">
        <v>51</v>
      </c>
      <c r="D38" s="32">
        <v>2</v>
      </c>
      <c r="E38" s="14"/>
      <c r="F38" s="14"/>
      <c r="G38" s="14"/>
      <c r="H38" s="9"/>
      <c r="I38" s="9"/>
      <c r="J38" s="9"/>
      <c r="K38" s="10">
        <f>D38*70</f>
        <v>140</v>
      </c>
    </row>
    <row r="39" spans="1:11" x14ac:dyDescent="0.25">
      <c r="A39" s="1">
        <v>34</v>
      </c>
      <c r="B39" s="33" t="s">
        <v>52</v>
      </c>
      <c r="C39" s="31" t="s">
        <v>19</v>
      </c>
      <c r="D39" s="32">
        <v>60</v>
      </c>
      <c r="E39" s="14"/>
      <c r="F39" s="14"/>
      <c r="G39" s="14"/>
      <c r="H39" s="9"/>
      <c r="I39" s="9"/>
      <c r="J39" s="9"/>
      <c r="K39" s="39">
        <f>D39*35</f>
        <v>2100</v>
      </c>
    </row>
    <row r="40" spans="1:11" x14ac:dyDescent="0.25">
      <c r="A40" s="1">
        <v>35</v>
      </c>
      <c r="B40" s="40" t="s">
        <v>53</v>
      </c>
      <c r="C40" s="31"/>
      <c r="D40" s="21"/>
      <c r="E40" s="22"/>
      <c r="F40" s="22"/>
      <c r="G40" s="22"/>
      <c r="H40" s="9"/>
      <c r="I40" s="9"/>
      <c r="J40" s="9"/>
      <c r="K40" s="13">
        <v>600</v>
      </c>
    </row>
    <row r="41" spans="1:11" ht="26.25" x14ac:dyDescent="0.25">
      <c r="A41" s="1">
        <v>36</v>
      </c>
      <c r="B41" s="40" t="s">
        <v>54</v>
      </c>
      <c r="C41" s="17" t="s">
        <v>55</v>
      </c>
      <c r="D41" s="21">
        <v>90</v>
      </c>
      <c r="E41" s="22"/>
      <c r="F41" s="22"/>
      <c r="G41" s="22"/>
      <c r="H41" s="9"/>
      <c r="I41" s="9"/>
      <c r="J41" s="9"/>
      <c r="K41" s="13">
        <f>D41*49.16</f>
        <v>4424.3999999999996</v>
      </c>
    </row>
    <row r="42" spans="1:11" ht="26.25" x14ac:dyDescent="0.25">
      <c r="A42" s="1">
        <v>37</v>
      </c>
      <c r="B42" s="40" t="s">
        <v>56</v>
      </c>
      <c r="C42" s="17"/>
      <c r="D42" s="21"/>
      <c r="E42" s="22"/>
      <c r="F42" s="22"/>
      <c r="G42" s="22"/>
      <c r="H42" s="9"/>
      <c r="I42" s="9"/>
      <c r="J42" s="9"/>
      <c r="K42" s="13">
        <f>K35*3%</f>
        <v>853.46430000000009</v>
      </c>
    </row>
    <row r="43" spans="1:11" x14ac:dyDescent="0.25">
      <c r="A43" s="1">
        <v>38</v>
      </c>
      <c r="B43" s="41" t="s">
        <v>57</v>
      </c>
      <c r="C43" s="17"/>
      <c r="D43" s="21"/>
      <c r="E43" s="22"/>
      <c r="F43" s="22"/>
      <c r="G43" s="22"/>
      <c r="H43" s="9"/>
      <c r="I43" s="9"/>
      <c r="J43" s="9"/>
      <c r="K43" s="13">
        <f>K44*20%</f>
        <v>568.976</v>
      </c>
    </row>
    <row r="44" spans="1:11" ht="39" x14ac:dyDescent="0.25">
      <c r="A44" s="1">
        <v>39</v>
      </c>
      <c r="B44" s="60" t="s">
        <v>58</v>
      </c>
      <c r="C44" s="42"/>
      <c r="D44" s="43"/>
      <c r="E44" s="44"/>
      <c r="F44" s="44"/>
      <c r="G44" s="44"/>
      <c r="H44" s="44"/>
      <c r="I44" s="44"/>
      <c r="J44" s="44"/>
      <c r="K44" s="44">
        <f>ROUND((K35*0.1),2)</f>
        <v>2844.88</v>
      </c>
    </row>
    <row r="45" spans="1:11" ht="14.45" customHeight="1" x14ac:dyDescent="0.25">
      <c r="A45" s="45"/>
      <c r="B45" s="94" t="s">
        <v>59</v>
      </c>
      <c r="C45" s="94"/>
      <c r="D45" s="94"/>
      <c r="E45" s="94"/>
      <c r="F45" s="46"/>
      <c r="G45" s="47"/>
      <c r="H45" s="46"/>
      <c r="I45" s="46"/>
      <c r="J45" s="47"/>
      <c r="K45" s="36">
        <f>SUM(K35:K44)</f>
        <v>42359.473344000005</v>
      </c>
    </row>
    <row r="46" spans="1:11" x14ac:dyDescent="0.25">
      <c r="A46" s="48"/>
      <c r="B46" s="48"/>
      <c r="C46" s="45"/>
      <c r="D46" s="45"/>
      <c r="E46" s="49"/>
      <c r="F46" s="49"/>
      <c r="G46" s="50"/>
      <c r="H46" s="50"/>
      <c r="I46" s="49"/>
      <c r="J46" s="51" t="s">
        <v>60</v>
      </c>
      <c r="K46" s="9">
        <f>ROUND((K45*0.21),2)</f>
        <v>8895.49</v>
      </c>
    </row>
    <row r="47" spans="1:11" x14ac:dyDescent="0.25">
      <c r="A47" s="48"/>
      <c r="B47" s="48" t="s">
        <v>61</v>
      </c>
      <c r="C47" s="45"/>
      <c r="D47" s="45"/>
      <c r="E47" s="49"/>
      <c r="F47" s="49"/>
      <c r="G47" s="50"/>
      <c r="H47" s="50"/>
      <c r="I47" s="49"/>
      <c r="J47" s="51" t="s">
        <v>62</v>
      </c>
      <c r="K47" s="36">
        <f>SUM(K45:K46)</f>
        <v>51254.963344000003</v>
      </c>
    </row>
    <row r="48" spans="1:11" x14ac:dyDescent="0.25">
      <c r="A48" s="52"/>
      <c r="B48" s="52"/>
      <c r="C48" s="52"/>
      <c r="D48" s="52"/>
      <c r="E48" s="52"/>
      <c r="F48" s="52"/>
      <c r="G48" s="52"/>
      <c r="H48" s="52"/>
      <c r="I48" s="52"/>
      <c r="J48" s="52"/>
      <c r="K48" s="52"/>
    </row>
    <row r="49" spans="1:14" x14ac:dyDescent="0.25">
      <c r="A49" s="53"/>
      <c r="B49" s="54" t="s">
        <v>63</v>
      </c>
      <c r="C49" s="53"/>
      <c r="D49" s="54"/>
      <c r="E49" s="55"/>
      <c r="F49" s="54" t="s">
        <v>64</v>
      </c>
      <c r="G49" s="55"/>
      <c r="H49" s="56"/>
      <c r="I49" s="56"/>
      <c r="J49" s="55"/>
      <c r="K49" s="56"/>
    </row>
    <row r="50" spans="1:14" x14ac:dyDescent="0.25">
      <c r="A50" s="53"/>
      <c r="B50" s="55"/>
      <c r="C50" s="54"/>
      <c r="D50" s="54"/>
      <c r="E50" s="55"/>
      <c r="F50" s="55"/>
      <c r="G50" s="55"/>
      <c r="H50" s="54"/>
      <c r="I50" s="56"/>
      <c r="J50" s="55"/>
      <c r="K50" s="56"/>
    </row>
    <row r="51" spans="1:14" x14ac:dyDescent="0.25">
      <c r="A51" s="53"/>
      <c r="B51" s="54" t="s">
        <v>65</v>
      </c>
      <c r="C51" s="53"/>
      <c r="D51" s="55"/>
      <c r="E51" s="55"/>
      <c r="F51" s="54" t="s">
        <v>66</v>
      </c>
      <c r="G51" s="56"/>
      <c r="H51" s="57"/>
      <c r="I51" s="56"/>
      <c r="J51" s="57"/>
      <c r="K51" s="55"/>
    </row>
    <row r="52" spans="1:14" x14ac:dyDescent="0.25">
      <c r="A52" s="53"/>
      <c r="B52" s="55"/>
      <c r="C52" s="58"/>
      <c r="D52" s="55"/>
      <c r="E52" s="55"/>
      <c r="F52" s="55"/>
      <c r="G52" s="56"/>
      <c r="H52" s="57"/>
      <c r="I52" s="57"/>
      <c r="J52" s="56"/>
      <c r="K52" s="55"/>
    </row>
    <row r="53" spans="1:14" x14ac:dyDescent="0.25">
      <c r="A53" s="53"/>
      <c r="B53" s="54" t="s">
        <v>67</v>
      </c>
      <c r="C53" s="53"/>
      <c r="D53" s="55"/>
      <c r="E53" s="55"/>
      <c r="F53" s="54" t="s">
        <v>68</v>
      </c>
      <c r="G53" s="56"/>
      <c r="H53" s="57"/>
      <c r="I53" s="57"/>
      <c r="J53" s="56"/>
      <c r="K53" s="55"/>
    </row>
    <row r="54" spans="1:14" x14ac:dyDescent="0.25">
      <c r="A54" s="53"/>
      <c r="B54" s="58" t="s">
        <v>69</v>
      </c>
      <c r="C54" s="58"/>
      <c r="D54" s="55"/>
      <c r="E54" s="55"/>
      <c r="F54" s="55"/>
      <c r="G54" s="56"/>
      <c r="H54" s="57"/>
      <c r="I54" s="57"/>
      <c r="J54" s="56"/>
      <c r="K54" s="55"/>
    </row>
    <row r="56" spans="1:14" x14ac:dyDescent="0.25">
      <c r="A56" s="85" t="s">
        <v>85</v>
      </c>
      <c r="B56" s="86"/>
      <c r="C56" s="86"/>
      <c r="D56" s="86"/>
      <c r="E56" s="86"/>
      <c r="F56" s="86"/>
      <c r="G56" s="86"/>
      <c r="H56" s="86"/>
      <c r="I56" s="86"/>
      <c r="J56" s="86"/>
      <c r="K56" s="86"/>
    </row>
    <row r="57" spans="1:14" x14ac:dyDescent="0.25">
      <c r="A57" s="1" t="s">
        <v>0</v>
      </c>
      <c r="B57" s="1" t="s">
        <v>1</v>
      </c>
      <c r="C57" s="1" t="s">
        <v>2</v>
      </c>
      <c r="D57" s="1" t="s">
        <v>3</v>
      </c>
      <c r="E57" s="74" t="s">
        <v>4</v>
      </c>
      <c r="F57" s="75"/>
      <c r="G57" s="76"/>
      <c r="H57" s="74" t="s">
        <v>5</v>
      </c>
      <c r="I57" s="75"/>
      <c r="J57" s="76"/>
      <c r="K57" s="77" t="s">
        <v>6</v>
      </c>
    </row>
    <row r="58" spans="1:14" x14ac:dyDescent="0.25">
      <c r="A58" s="1"/>
      <c r="B58" s="1"/>
      <c r="C58" s="1"/>
      <c r="D58" s="1"/>
      <c r="E58" s="2" t="s">
        <v>7</v>
      </c>
      <c r="F58" s="2" t="s">
        <v>8</v>
      </c>
      <c r="G58" s="2" t="s">
        <v>9</v>
      </c>
      <c r="H58" s="2" t="s">
        <v>7</v>
      </c>
      <c r="I58" s="2" t="s">
        <v>8</v>
      </c>
      <c r="J58" s="2" t="s">
        <v>9</v>
      </c>
      <c r="K58" s="78"/>
      <c r="L58" s="48"/>
      <c r="M58" s="48"/>
      <c r="N58" s="66"/>
    </row>
    <row r="59" spans="1:14" x14ac:dyDescent="0.25">
      <c r="A59" s="3"/>
      <c r="B59" s="62" t="s">
        <v>10</v>
      </c>
      <c r="C59" s="3"/>
      <c r="D59" s="3"/>
      <c r="E59" s="61"/>
      <c r="F59" s="61"/>
      <c r="G59" s="7"/>
      <c r="H59" s="7"/>
      <c r="I59" s="7"/>
      <c r="J59" s="61"/>
      <c r="K59" s="61"/>
      <c r="L59" s="67"/>
      <c r="M59" s="67"/>
      <c r="N59" s="67"/>
    </row>
    <row r="60" spans="1:14" ht="150" x14ac:dyDescent="0.25">
      <c r="A60" s="64">
        <v>1</v>
      </c>
      <c r="B60" s="65" t="s">
        <v>76</v>
      </c>
      <c r="C60" s="64" t="s">
        <v>12</v>
      </c>
      <c r="D60" s="64">
        <v>10</v>
      </c>
      <c r="E60" s="64">
        <v>300</v>
      </c>
      <c r="F60" s="64">
        <v>70</v>
      </c>
      <c r="G60" s="64">
        <v>5</v>
      </c>
      <c r="H60" s="64">
        <f>E60*D60</f>
        <v>3000</v>
      </c>
      <c r="I60" s="64">
        <f>F60*D60</f>
        <v>700</v>
      </c>
      <c r="J60" s="64">
        <f>G60*D60</f>
        <v>50</v>
      </c>
      <c r="K60" s="64">
        <f>SUM(H60:J60)</f>
        <v>3750</v>
      </c>
      <c r="L60" s="68"/>
      <c r="M60" s="68"/>
      <c r="N60" s="68"/>
    </row>
    <row r="61" spans="1:14" ht="180" x14ac:dyDescent="0.25">
      <c r="A61" s="64">
        <v>2</v>
      </c>
      <c r="B61" s="63" t="s">
        <v>73</v>
      </c>
      <c r="C61" s="64" t="s">
        <v>12</v>
      </c>
      <c r="D61" s="64">
        <v>5</v>
      </c>
      <c r="E61" s="64">
        <v>320</v>
      </c>
      <c r="F61" s="64">
        <v>70</v>
      </c>
      <c r="G61" s="64">
        <v>5.36</v>
      </c>
      <c r="H61" s="64">
        <f>E61*D61</f>
        <v>1600</v>
      </c>
      <c r="I61" s="64">
        <f>F61*D61</f>
        <v>350</v>
      </c>
      <c r="J61" s="64">
        <f>G61*D61</f>
        <v>26.8</v>
      </c>
      <c r="K61" s="64">
        <f>SUM(H61:J61)</f>
        <v>1976.8</v>
      </c>
      <c r="L61" s="69"/>
      <c r="M61" s="69"/>
      <c r="N61" s="69"/>
    </row>
    <row r="62" spans="1:14" x14ac:dyDescent="0.25">
      <c r="A62" s="64">
        <v>3</v>
      </c>
      <c r="B62" s="87" t="s">
        <v>84</v>
      </c>
      <c r="C62" s="88"/>
      <c r="D62" s="88"/>
      <c r="E62" s="89"/>
      <c r="F62" s="64"/>
      <c r="G62" s="64"/>
      <c r="H62" s="64"/>
      <c r="I62" s="64"/>
      <c r="J62" s="64"/>
      <c r="K62" s="64"/>
      <c r="L62" s="69"/>
      <c r="M62" s="69"/>
      <c r="N62" s="69"/>
    </row>
    <row r="63" spans="1:14" ht="45" x14ac:dyDescent="0.25">
      <c r="A63" s="64">
        <v>3.1</v>
      </c>
      <c r="B63" s="63" t="s">
        <v>70</v>
      </c>
      <c r="C63" s="64" t="s">
        <v>12</v>
      </c>
      <c r="D63" s="64">
        <v>1</v>
      </c>
      <c r="E63" s="64">
        <v>700</v>
      </c>
      <c r="F63" s="64">
        <v>57</v>
      </c>
      <c r="G63" s="64">
        <v>6.7</v>
      </c>
      <c r="H63" s="64">
        <f t="shared" ref="H63:H70" si="6">E63*D63</f>
        <v>700</v>
      </c>
      <c r="I63" s="64">
        <f t="shared" ref="I63:I70" si="7">F63*D63</f>
        <v>57</v>
      </c>
      <c r="J63" s="64">
        <f t="shared" ref="J63:J70" si="8">G63*D63</f>
        <v>6.7</v>
      </c>
      <c r="K63" s="64">
        <f t="shared" ref="K63:K70" si="9">SUM(H63:J63)</f>
        <v>763.7</v>
      </c>
      <c r="L63" s="69"/>
      <c r="M63" s="69"/>
      <c r="N63" s="69"/>
    </row>
    <row r="64" spans="1:14" ht="45" x14ac:dyDescent="0.25">
      <c r="A64" s="64">
        <v>3.2</v>
      </c>
      <c r="B64" s="63" t="s">
        <v>77</v>
      </c>
      <c r="C64" s="64" t="s">
        <v>55</v>
      </c>
      <c r="D64" s="64">
        <v>9</v>
      </c>
      <c r="E64" s="64">
        <v>0</v>
      </c>
      <c r="F64" s="64">
        <v>15.5</v>
      </c>
      <c r="G64" s="64">
        <v>5.88</v>
      </c>
      <c r="H64" s="64">
        <f t="shared" ref="H64" si="10">E64*D64</f>
        <v>0</v>
      </c>
      <c r="I64" s="64">
        <f t="shared" ref="I64" si="11">F64*D64</f>
        <v>139.5</v>
      </c>
      <c r="J64" s="64">
        <f t="shared" ref="J64" si="12">G64*D64</f>
        <v>52.92</v>
      </c>
      <c r="K64" s="64">
        <f t="shared" ref="K64" si="13">SUM(H64:J64)</f>
        <v>192.42000000000002</v>
      </c>
      <c r="L64" s="69"/>
      <c r="M64" s="69"/>
      <c r="N64" s="69"/>
    </row>
    <row r="65" spans="1:14" ht="30" x14ac:dyDescent="0.25">
      <c r="A65" s="64">
        <v>3.3</v>
      </c>
      <c r="B65" s="63" t="s">
        <v>71</v>
      </c>
      <c r="C65" s="64" t="s">
        <v>55</v>
      </c>
      <c r="D65" s="64">
        <v>9</v>
      </c>
      <c r="E65" s="64">
        <v>33.799999999999997</v>
      </c>
      <c r="F65" s="64">
        <v>5.5</v>
      </c>
      <c r="G65" s="64">
        <v>13.45</v>
      </c>
      <c r="H65" s="64">
        <f t="shared" si="6"/>
        <v>304.2</v>
      </c>
      <c r="I65" s="64">
        <f t="shared" si="7"/>
        <v>49.5</v>
      </c>
      <c r="J65" s="64">
        <f t="shared" si="8"/>
        <v>121.05</v>
      </c>
      <c r="K65" s="64">
        <f t="shared" si="9"/>
        <v>474.75</v>
      </c>
      <c r="L65" s="69"/>
      <c r="M65" s="69"/>
      <c r="N65" s="69"/>
    </row>
    <row r="66" spans="1:14" ht="60" x14ac:dyDescent="0.25">
      <c r="A66" s="64">
        <v>3.4</v>
      </c>
      <c r="B66" s="63" t="s">
        <v>78</v>
      </c>
      <c r="C66" s="64" t="s">
        <v>55</v>
      </c>
      <c r="D66" s="64">
        <v>9</v>
      </c>
      <c r="E66" s="64">
        <v>89.66</v>
      </c>
      <c r="F66" s="64">
        <v>20.55</v>
      </c>
      <c r="G66" s="64">
        <v>7.05</v>
      </c>
      <c r="H66" s="64">
        <f t="shared" si="6"/>
        <v>806.93999999999994</v>
      </c>
      <c r="I66" s="64">
        <f t="shared" si="7"/>
        <v>184.95000000000002</v>
      </c>
      <c r="J66" s="64">
        <f t="shared" si="8"/>
        <v>63.449999999999996</v>
      </c>
      <c r="K66" s="64">
        <f t="shared" si="9"/>
        <v>1055.3399999999999</v>
      </c>
      <c r="L66" s="69"/>
      <c r="M66" s="69"/>
      <c r="N66" s="69"/>
    </row>
    <row r="67" spans="1:14" x14ac:dyDescent="0.25">
      <c r="A67" s="64">
        <v>4</v>
      </c>
      <c r="B67" s="90" t="s">
        <v>83</v>
      </c>
      <c r="C67" s="91"/>
      <c r="D67" s="91"/>
      <c r="E67" s="91"/>
      <c r="F67" s="92"/>
      <c r="G67" s="64"/>
      <c r="H67" s="64"/>
      <c r="I67" s="64"/>
      <c r="J67" s="64"/>
      <c r="K67" s="64"/>
      <c r="L67" s="69"/>
      <c r="M67" s="69"/>
      <c r="N67" s="69"/>
    </row>
    <row r="68" spans="1:14" ht="120" x14ac:dyDescent="0.25">
      <c r="A68" s="64">
        <v>4.0999999999999996</v>
      </c>
      <c r="B68" s="65" t="s">
        <v>82</v>
      </c>
      <c r="C68" s="64" t="s">
        <v>55</v>
      </c>
      <c r="D68" s="64">
        <v>3.36</v>
      </c>
      <c r="E68" s="64">
        <v>100</v>
      </c>
      <c r="F68" s="64">
        <v>40</v>
      </c>
      <c r="G68" s="64">
        <v>4.5</v>
      </c>
      <c r="H68" s="64">
        <f t="shared" si="6"/>
        <v>336</v>
      </c>
      <c r="I68" s="64">
        <f t="shared" si="7"/>
        <v>134.4</v>
      </c>
      <c r="J68" s="64">
        <f t="shared" si="8"/>
        <v>15.12</v>
      </c>
      <c r="K68" s="64">
        <f t="shared" si="9"/>
        <v>485.52</v>
      </c>
      <c r="L68" s="69"/>
      <c r="M68" s="69"/>
      <c r="N68" s="69"/>
    </row>
    <row r="69" spans="1:14" ht="75" x14ac:dyDescent="0.25">
      <c r="A69" s="64">
        <v>4.2</v>
      </c>
      <c r="B69" s="63" t="s">
        <v>72</v>
      </c>
      <c r="C69" s="64" t="s">
        <v>43</v>
      </c>
      <c r="D69" s="64">
        <v>0.4</v>
      </c>
      <c r="E69" s="64">
        <v>500</v>
      </c>
      <c r="F69" s="64">
        <v>40</v>
      </c>
      <c r="G69" s="64">
        <v>19.2</v>
      </c>
      <c r="H69" s="64">
        <f t="shared" si="6"/>
        <v>200</v>
      </c>
      <c r="I69" s="64">
        <f t="shared" si="7"/>
        <v>16</v>
      </c>
      <c r="J69" s="64">
        <f t="shared" si="8"/>
        <v>7.68</v>
      </c>
      <c r="K69" s="64">
        <f t="shared" si="9"/>
        <v>223.68</v>
      </c>
      <c r="L69" s="69"/>
      <c r="M69" s="69"/>
      <c r="N69" s="69"/>
    </row>
    <row r="70" spans="1:14" ht="45" x14ac:dyDescent="0.25">
      <c r="A70" s="64">
        <v>4.3</v>
      </c>
      <c r="B70" s="63" t="s">
        <v>74</v>
      </c>
      <c r="C70" s="64" t="s">
        <v>12</v>
      </c>
      <c r="D70" s="64">
        <v>4</v>
      </c>
      <c r="E70" s="64">
        <v>30</v>
      </c>
      <c r="F70" s="64">
        <v>30</v>
      </c>
      <c r="G70" s="64">
        <v>19.2</v>
      </c>
      <c r="H70" s="64">
        <f t="shared" si="6"/>
        <v>120</v>
      </c>
      <c r="I70" s="64">
        <f t="shared" si="7"/>
        <v>120</v>
      </c>
      <c r="J70" s="64">
        <f t="shared" si="8"/>
        <v>76.8</v>
      </c>
      <c r="K70" s="64">
        <f t="shared" si="9"/>
        <v>316.8</v>
      </c>
      <c r="L70" s="69"/>
      <c r="M70" s="69"/>
      <c r="N70" s="69"/>
    </row>
    <row r="71" spans="1:14" x14ac:dyDescent="0.25">
      <c r="A71" s="61"/>
      <c r="B71" s="34" t="s">
        <v>46</v>
      </c>
      <c r="C71" s="35">
        <f>K71</f>
        <v>9239.01</v>
      </c>
      <c r="D71" s="35"/>
      <c r="E71" s="36"/>
      <c r="F71" s="36"/>
      <c r="G71" s="36"/>
      <c r="H71" s="36"/>
      <c r="I71" s="36"/>
      <c r="J71" s="36"/>
      <c r="K71" s="61">
        <f>SUM(K60:K70)</f>
        <v>9239.01</v>
      </c>
      <c r="L71" s="69"/>
      <c r="M71" s="69"/>
      <c r="N71" s="69"/>
    </row>
    <row r="72" spans="1:14" ht="45" x14ac:dyDescent="0.25">
      <c r="A72" s="64">
        <v>5</v>
      </c>
      <c r="B72" s="63" t="s">
        <v>75</v>
      </c>
      <c r="C72" s="61"/>
      <c r="D72" s="61"/>
      <c r="E72" s="61"/>
      <c r="F72" s="61"/>
      <c r="G72" s="61"/>
      <c r="H72" s="61"/>
      <c r="I72" s="61"/>
      <c r="J72" s="61"/>
      <c r="K72" s="61">
        <f>K71*20%</f>
        <v>1847.8020000000001</v>
      </c>
    </row>
    <row r="73" spans="1:14" ht="26.25" x14ac:dyDescent="0.25">
      <c r="A73" s="64">
        <v>6</v>
      </c>
      <c r="B73" s="40" t="s">
        <v>56</v>
      </c>
      <c r="C73" s="61"/>
      <c r="D73" s="61"/>
      <c r="E73" s="61"/>
      <c r="F73" s="61"/>
      <c r="G73" s="61"/>
      <c r="H73" s="61"/>
      <c r="I73" s="61"/>
      <c r="J73" s="61"/>
      <c r="K73" s="61">
        <f>K71*3%</f>
        <v>277.1703</v>
      </c>
    </row>
    <row r="74" spans="1:14" x14ac:dyDescent="0.25">
      <c r="J74" s="71"/>
      <c r="K74" s="71">
        <f>SUM(K71:K73)</f>
        <v>11363.9823</v>
      </c>
    </row>
    <row r="75" spans="1:14" x14ac:dyDescent="0.25">
      <c r="J75" s="51" t="s">
        <v>60</v>
      </c>
      <c r="K75" s="9">
        <f>ROUND((K74*0.21),2)</f>
        <v>2386.44</v>
      </c>
    </row>
    <row r="76" spans="1:14" x14ac:dyDescent="0.25">
      <c r="J76" s="51" t="s">
        <v>62</v>
      </c>
      <c r="K76" s="36">
        <f>SUM(K74:K75)</f>
        <v>13750.4223</v>
      </c>
    </row>
    <row r="78" spans="1:14" ht="14.45" customHeight="1" x14ac:dyDescent="0.25">
      <c r="A78" s="72"/>
      <c r="B78" s="72"/>
      <c r="C78" s="72"/>
      <c r="D78" s="72"/>
      <c r="E78" s="72"/>
      <c r="F78" s="72"/>
      <c r="G78" s="73"/>
      <c r="H78" s="79" t="s">
        <v>79</v>
      </c>
      <c r="I78" s="80"/>
      <c r="J78" s="80"/>
      <c r="K78" s="70">
        <f>K76+K47</f>
        <v>65005.385644000002</v>
      </c>
    </row>
  </sheetData>
  <mergeCells count="16">
    <mergeCell ref="E57:G57"/>
    <mergeCell ref="H57:J57"/>
    <mergeCell ref="K57:K58"/>
    <mergeCell ref="H78:J78"/>
    <mergeCell ref="A1:K1"/>
    <mergeCell ref="A2:K2"/>
    <mergeCell ref="A56:K56"/>
    <mergeCell ref="B62:E62"/>
    <mergeCell ref="B67:F67"/>
    <mergeCell ref="C35:D35"/>
    <mergeCell ref="B45:E45"/>
    <mergeCell ref="A3:A4"/>
    <mergeCell ref="B3:B4"/>
    <mergeCell ref="C3:C4"/>
    <mergeCell ref="D3:D4"/>
    <mergeCell ref="E3:G3"/>
  </mergeCells>
  <phoneticPr fontId="8" type="noConversion"/>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873B0AAC640D449AD05999C4AE12BC5" ma:contentTypeVersion="15" ma:contentTypeDescription="Izveidot jaunu dokumentu." ma:contentTypeScope="" ma:versionID="ebae326f37ece9863f993ee6507450ee">
  <xsd:schema xmlns:xsd="http://www.w3.org/2001/XMLSchema" xmlns:xs="http://www.w3.org/2001/XMLSchema" xmlns:p="http://schemas.microsoft.com/office/2006/metadata/properties" xmlns:ns2="d883fbfe-7740-43e6-815d-afa1855403a0" xmlns:ns3="73af780e-0aed-4c31-b607-e2ca7c0eef41" targetNamespace="http://schemas.microsoft.com/office/2006/metadata/properties" ma:root="true" ma:fieldsID="c33c5f46808656aaa992fa4529223e4c" ns2:_="" ns3:_="">
    <xsd:import namespace="d883fbfe-7740-43e6-815d-afa1855403a0"/>
    <xsd:import namespace="73af780e-0aed-4c31-b607-e2ca7c0eef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3fbfe-7740-43e6-815d-afa185540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f780e-0aed-4c31-b607-e2ca7c0eef4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9bf6d8fe-0af3-4ebf-8947-361a0c8719b5}" ma:internalName="TaxCatchAll" ma:showField="CatchAllData" ma:web="73af780e-0aed-4c31-b607-e2ca7c0ee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70A5A-2593-4E2F-B981-CC33B58D9238}"/>
</file>

<file path=customXml/itemProps2.xml><?xml version="1.0" encoding="utf-8"?>
<ds:datastoreItem xmlns:ds="http://schemas.openxmlformats.org/officeDocument/2006/customXml" ds:itemID="{B35F62C2-A6CD-42E1-B594-6E2CF90C97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Legzdiņa</dc:creator>
  <cp:lastModifiedBy>Ruta Beinare</cp:lastModifiedBy>
  <dcterms:created xsi:type="dcterms:W3CDTF">2023-05-20T19:35:31Z</dcterms:created>
  <dcterms:modified xsi:type="dcterms:W3CDTF">2023-05-27T08:18:03Z</dcterms:modified>
</cp:coreProperties>
</file>