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olfs.ciemins\Documents\Pumptrase\"/>
    </mc:Choice>
  </mc:AlternateContent>
  <xr:revisionPtr revIDLastSave="0" documentId="13_ncr:1_{C431BC6C-DD3F-477B-AB28-DB131F216CBE}" xr6:coauthVersionLast="36" xr6:coauthVersionMax="47" xr10:uidLastSave="{00000000-0000-0000-0000-000000000000}"/>
  <bookViews>
    <workbookView xWindow="0" yWindow="0" windowWidth="28770" windowHeight="6210" xr2:uid="{D8117E89-87F6-467E-8DDF-2A96E9879776}"/>
  </bookViews>
  <sheets>
    <sheet name="Lapa1" sheetId="1" r:id="rId1"/>
    <sheet name="RīgasGaism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2" l="1"/>
  <c r="K40" i="2"/>
  <c r="K39" i="2"/>
  <c r="K38" i="2"/>
  <c r="I36" i="2"/>
  <c r="K37" i="2" s="1"/>
  <c r="J35" i="2"/>
  <c r="K35" i="2" s="1"/>
  <c r="I35" i="2"/>
  <c r="H35" i="2"/>
  <c r="J34" i="2"/>
  <c r="I34" i="2"/>
  <c r="H34" i="2"/>
  <c r="K34" i="2" s="1"/>
  <c r="J33" i="2"/>
  <c r="K33" i="2" s="1"/>
  <c r="I33" i="2"/>
  <c r="H33" i="2"/>
  <c r="J32" i="2"/>
  <c r="I32" i="2"/>
  <c r="H32" i="2"/>
  <c r="K32" i="2" s="1"/>
  <c r="J31" i="2"/>
  <c r="K31" i="2" s="1"/>
  <c r="I31" i="2"/>
  <c r="H31" i="2"/>
  <c r="J30" i="2"/>
  <c r="I30" i="2"/>
  <c r="H30" i="2"/>
  <c r="K30" i="2" s="1"/>
  <c r="J29" i="2"/>
  <c r="K29" i="2" s="1"/>
  <c r="I29" i="2"/>
  <c r="H29" i="2"/>
  <c r="J28" i="2"/>
  <c r="K28" i="2" s="1"/>
  <c r="I28" i="2"/>
  <c r="H28" i="2"/>
  <c r="J27" i="2"/>
  <c r="K27" i="2" s="1"/>
  <c r="I27" i="2"/>
  <c r="H27" i="2"/>
  <c r="J26" i="2"/>
  <c r="I26" i="2"/>
  <c r="H26" i="2"/>
  <c r="K26" i="2" s="1"/>
  <c r="J25" i="2"/>
  <c r="K25" i="2" s="1"/>
  <c r="I25" i="2"/>
  <c r="H25" i="2"/>
  <c r="J24" i="2"/>
  <c r="I24" i="2"/>
  <c r="H24" i="2"/>
  <c r="K24" i="2" s="1"/>
  <c r="J23" i="2"/>
  <c r="K23" i="2" s="1"/>
  <c r="I23" i="2"/>
  <c r="H23" i="2"/>
  <c r="J22" i="2"/>
  <c r="I22" i="2"/>
  <c r="H22" i="2"/>
  <c r="K22" i="2" s="1"/>
  <c r="J21" i="2"/>
  <c r="K21" i="2" s="1"/>
  <c r="I21" i="2"/>
  <c r="H21" i="2"/>
  <c r="J20" i="2"/>
  <c r="I20" i="2"/>
  <c r="H20" i="2"/>
  <c r="K20" i="2" s="1"/>
  <c r="J19" i="2"/>
  <c r="K19" i="2" s="1"/>
  <c r="I19" i="2"/>
  <c r="H19" i="2"/>
  <c r="J18" i="2"/>
  <c r="I18" i="2"/>
  <c r="H18" i="2"/>
  <c r="K18" i="2" s="1"/>
  <c r="J17" i="2"/>
  <c r="K17" i="2" s="1"/>
  <c r="I17" i="2"/>
  <c r="H17" i="2"/>
  <c r="J16" i="2"/>
  <c r="I16" i="2"/>
  <c r="H16" i="2"/>
  <c r="K16" i="2" s="1"/>
  <c r="J15" i="2"/>
  <c r="K15" i="2" s="1"/>
  <c r="I15" i="2"/>
  <c r="H15" i="2"/>
  <c r="J14" i="2"/>
  <c r="I14" i="2"/>
  <c r="H14" i="2"/>
  <c r="K14" i="2" s="1"/>
  <c r="J13" i="2"/>
  <c r="K13" i="2" s="1"/>
  <c r="I13" i="2"/>
  <c r="H13" i="2"/>
  <c r="J12" i="2"/>
  <c r="I12" i="2"/>
  <c r="H12" i="2"/>
  <c r="K12" i="2" s="1"/>
  <c r="J11" i="2"/>
  <c r="K11" i="2" s="1"/>
  <c r="I11" i="2"/>
  <c r="H11" i="2"/>
  <c r="J10" i="2"/>
  <c r="I10" i="2"/>
  <c r="H10" i="2"/>
  <c r="K10" i="2" s="1"/>
  <c r="J9" i="2"/>
  <c r="K9" i="2" s="1"/>
  <c r="I9" i="2"/>
  <c r="H9" i="2"/>
  <c r="H36" i="2" s="1"/>
  <c r="K36" i="2" l="1"/>
  <c r="C36" i="2"/>
  <c r="J36" i="2"/>
  <c r="E30" i="1"/>
  <c r="E28" i="1"/>
  <c r="K43" i="2" l="1"/>
  <c r="K46" i="2" s="1"/>
  <c r="K45" i="2"/>
  <c r="K44" i="2" s="1"/>
  <c r="K47" i="2" l="1"/>
  <c r="K48" i="2" s="1"/>
</calcChain>
</file>

<file path=xl/sharedStrings.xml><?xml version="1.0" encoding="utf-8"?>
<sst xmlns="http://schemas.openxmlformats.org/spreadsheetml/2006/main" count="158" uniqueCount="127">
  <si>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</si>
  <si>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</si>
  <si>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</si>
  <si>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</si>
  <si>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</si>
  <si>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</si>
  <si>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</si>
  <si>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</si>
  <si>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</si>
  <si>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</si>
  <si>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</si>
  <si>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</si>
  <si>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</si>
  <si>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</si>
  <si>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</si>
  <si>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1 gab</t>
  </si>
  <si>
    <t>Apgaismojums</t>
  </si>
  <si>
    <t>1 stabs</t>
  </si>
  <si>
    <t>Rīgas gaismas tāme pielikumā</t>
  </si>
  <si>
    <t>Augsnes virskārtas noņemšana, transportēšana</t>
  </si>
  <si>
    <t>90 m3</t>
  </si>
  <si>
    <t>Atkarīgs no situācijas dabā, vai melnzeme ir apmēram 30cm biezumā.</t>
  </si>
  <si>
    <t>Augsnes virskārtas transportēšana</t>
  </si>
  <si>
    <t>5 reisi</t>
  </si>
  <si>
    <t>Šķembas rupjā frakcija 20cm biezums</t>
  </si>
  <si>
    <t>64 m3</t>
  </si>
  <si>
    <t>Šķembas smalkā frakcija 20cm biezums</t>
  </si>
  <si>
    <t>Smilts pamatnei 40cm</t>
  </si>
  <si>
    <t>128 m3</t>
  </si>
  <si>
    <t>Šķembas trases reljefam</t>
  </si>
  <si>
    <t>30 m3</t>
  </si>
  <si>
    <t>17 reisi</t>
  </si>
  <si>
    <t>Iespējama noma dienās – lētāk</t>
  </si>
  <si>
    <t>Miniekskavatora noma</t>
  </si>
  <si>
    <t>14 dienas</t>
  </si>
  <si>
    <t>Ekskavatora noma</t>
  </si>
  <si>
    <t>7 dienas</t>
  </si>
  <si>
    <t>Degviela tehnikai</t>
  </si>
  <si>
    <t>2500 l</t>
  </si>
  <si>
    <t>Trases asfalta segums</t>
  </si>
  <si>
    <t>320 m2</t>
  </si>
  <si>
    <t>Soliņš</t>
  </si>
  <si>
    <t>Zālājs gar trasi</t>
  </si>
  <si>
    <t>300 m2</t>
  </si>
  <si>
    <t>Atkritumi</t>
  </si>
  <si>
    <t>5 m3</t>
  </si>
  <si>
    <t>Trases elementi - sliede, kaste</t>
  </si>
  <si>
    <t>2 gab</t>
  </si>
  <si>
    <t>Citas tehnikas noma, transports, palīgmateriāli</t>
  </si>
  <si>
    <t>Darba samaksa</t>
  </si>
  <si>
    <t>Kravu transports</t>
  </si>
  <si>
    <t>Grunts bliešu noma - 2gab</t>
  </si>
  <si>
    <t>Rīgas p/a "Rīgas gaisma"</t>
  </si>
  <si>
    <t xml:space="preserve">TĀME </t>
  </si>
  <si>
    <t>Uzdevums:</t>
  </si>
  <si>
    <t>Velo trases apgaismojums</t>
  </si>
  <si>
    <t xml:space="preserve"> </t>
  </si>
  <si>
    <t>Objekts:</t>
  </si>
  <si>
    <t>Stūrmaņu iela</t>
  </si>
  <si>
    <t>Npk</t>
  </si>
  <si>
    <t>Darba nosaukums</t>
  </si>
  <si>
    <t>Mērv.</t>
  </si>
  <si>
    <t>Daudzums</t>
  </si>
  <si>
    <t>Vienības izmaksas €</t>
  </si>
  <si>
    <t>Kopējās izmaksas €</t>
  </si>
  <si>
    <t>Kopā    €</t>
  </si>
  <si>
    <t>Materiāli</t>
  </si>
  <si>
    <t>Darba alga</t>
  </si>
  <si>
    <t>Mehānismi</t>
  </si>
  <si>
    <t>Montāža</t>
  </si>
  <si>
    <t>Balsta vietas aizzīmēšana</t>
  </si>
  <si>
    <t>gb</t>
  </si>
  <si>
    <t xml:space="preserve">Nolokāms balsts metāla ar dz/b pamatu 10 m </t>
  </si>
  <si>
    <t>kompl.</t>
  </si>
  <si>
    <t>Prožektoru kronšteins</t>
  </si>
  <si>
    <t>Balsta numerācija</t>
  </si>
  <si>
    <t>Kabeļu trases nospraušana</t>
  </si>
  <si>
    <t>m</t>
  </si>
  <si>
    <t>Grunts izstrāde gar koku saknēm</t>
  </si>
  <si>
    <t>Gofrēta aizsargcaurule KR-75</t>
  </si>
  <si>
    <t xml:space="preserve">m </t>
  </si>
  <si>
    <t>Kabelis NYY-J-4x16</t>
  </si>
  <si>
    <t>Kabeļa gala apdares</t>
  </si>
  <si>
    <t>Kabeļa birka</t>
  </si>
  <si>
    <t>Brīdinājuma lenta</t>
  </si>
  <si>
    <t>Spailes balstos</t>
  </si>
  <si>
    <t>El. sadale  ar mazgabarīta automātu balstā</t>
  </si>
  <si>
    <t>Kabelis NYY J 3x1,5 balstā</t>
  </si>
  <si>
    <t>Zemsprieguma kabeļu montāžas skapis</t>
  </si>
  <si>
    <t>Elektrosadales numerācija</t>
  </si>
  <si>
    <t>Sazemējuma  ierīkošana</t>
  </si>
  <si>
    <t>Gaismeklis LED līdz 150W</t>
  </si>
  <si>
    <t>Gaismekļa vadības bloks</t>
  </si>
  <si>
    <t>Fāzēšana</t>
  </si>
  <si>
    <t>Palīgmateriāli</t>
  </si>
  <si>
    <t>Līnijas ieslēgšanas sag. un pārbaude</t>
  </si>
  <si>
    <t>Grunts planēšana</t>
  </si>
  <si>
    <r>
      <rPr>
        <sz val="10"/>
        <color theme="1"/>
        <rFont val="Arial"/>
      </rPr>
      <t>m</t>
    </r>
    <r>
      <rPr>
        <vertAlign val="superscript"/>
        <sz val="10"/>
        <color theme="1"/>
        <rFont val="Arial"/>
      </rPr>
      <t>2</t>
    </r>
  </si>
  <si>
    <t>Zālāja atjaunošana</t>
  </si>
  <si>
    <t>Liekās grunts (būvgružu izvešana)</t>
  </si>
  <si>
    <t>m3</t>
  </si>
  <si>
    <t>Melnzemes piegāde objektā ar mehānisku iekraušanu</t>
  </si>
  <si>
    <t>Celt. smilts piegāde objektā ar mehānisku iekraušanu</t>
  </si>
  <si>
    <t>KOPĀ</t>
  </si>
  <si>
    <t xml:space="preserve">Sociālais nodoklis 23,59 % </t>
  </si>
  <si>
    <t xml:space="preserve">Zarošana </t>
  </si>
  <si>
    <t>st.</t>
  </si>
  <si>
    <t>Būvgružu pārstrāde</t>
  </si>
  <si>
    <t>t</t>
  </si>
  <si>
    <t xml:space="preserve">Grunts duršana </t>
  </si>
  <si>
    <t>Kontrolkartēšana</t>
  </si>
  <si>
    <t>Asfaltbetona segumas atjaunošana</t>
  </si>
  <si>
    <t>m2</t>
  </si>
  <si>
    <t>Būvuzraudzība (3% no būvniecības izmaksām)</t>
  </si>
  <si>
    <t>Autoruzraudzība (20% no projektēšanas izmaksām)</t>
  </si>
  <si>
    <t xml:space="preserve">Projektēšana,tehniskās dokumentācijas sagatavošana </t>
  </si>
  <si>
    <t>Spēkā esošas materiālu  iepirkuma cenas uz tāmes sastādīšanas brīdi</t>
  </si>
  <si>
    <t>PVN 21%:</t>
  </si>
  <si>
    <t xml:space="preserve">                                                                                        </t>
  </si>
  <si>
    <t>Pavisam:</t>
  </si>
  <si>
    <t xml:space="preserve">Tehniskais  direktors </t>
  </si>
  <si>
    <t>V.Krasts</t>
  </si>
  <si>
    <t>Trasu dienesta vadītājs</t>
  </si>
  <si>
    <t>G.Gorbans</t>
  </si>
  <si>
    <t>Eksperte</t>
  </si>
  <si>
    <t>A.Poiša</t>
  </si>
  <si>
    <t>25.04.2023.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</si>
</sst>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0"/>
      <color theme="1"/>
      <name val="Arial"/>
    </font>
    <font>
      <i/>
      <sz val="10"/>
      <color rgb="FFFF0000"/>
      <name val="Arial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12"/>
      <color theme="1"/>
      <name val="Arial"/>
    </font>
    <font>
      <sz val="11"/>
      <name val="Calibri"/>
    </font>
    <font>
      <b/>
      <sz val="10"/>
      <color theme="1"/>
      <name val="Arial"/>
    </font>
    <font>
      <vertAlign val="superscript"/>
      <sz val="10"/>
      <color theme="1"/>
      <name val="Arial"/>
    </font>
    <font>
      <b/>
      <sz val="10"/>
      <color rgb="FF3366FF"/>
      <name val="Arial"/>
    </font>
    <font>
      <i/>
      <sz val="8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horizontal="right" vertical="center" wrapText="1"/>
    </xf>
    <xf numFmtId="9" fontId="2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2" fontId="9" fillId="0" borderId="13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left" vertical="center" wrapText="1"/>
    </xf>
    <xf numFmtId="2" fontId="9" fillId="0" borderId="18" xfId="0" applyNumberFormat="1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1" fontId="9" fillId="0" borderId="18" xfId="0" applyNumberFormat="1" applyFont="1" applyBorder="1" applyAlignment="1">
      <alignment horizontal="center"/>
    </xf>
    <xf numFmtId="0" fontId="9" fillId="0" borderId="18" xfId="0" applyFont="1" applyBorder="1"/>
    <xf numFmtId="0" fontId="9" fillId="0" borderId="18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1" fontId="9" fillId="2" borderId="18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4" fillId="0" borderId="18" xfId="0" applyFont="1" applyBorder="1"/>
    <xf numFmtId="2" fontId="14" fillId="0" borderId="18" xfId="0" applyNumberFormat="1" applyFont="1" applyBorder="1" applyAlignment="1">
      <alignment horizontal="center"/>
    </xf>
    <xf numFmtId="2" fontId="9" fillId="0" borderId="18" xfId="0" applyNumberFormat="1" applyFont="1" applyBorder="1"/>
    <xf numFmtId="2" fontId="9" fillId="0" borderId="19" xfId="0" applyNumberFormat="1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wrapText="1"/>
    </xf>
    <xf numFmtId="10" fontId="9" fillId="0" borderId="18" xfId="0" applyNumberFormat="1" applyFont="1" applyBorder="1" applyAlignment="1">
      <alignment horizontal="center"/>
    </xf>
    <xf numFmtId="2" fontId="14" fillId="0" borderId="0" xfId="0" applyNumberFormat="1" applyFont="1" applyAlignment="1">
      <alignment horizontal="center"/>
    </xf>
    <xf numFmtId="2" fontId="14" fillId="0" borderId="0" xfId="0" applyNumberFormat="1" applyFont="1"/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2" fontId="14" fillId="0" borderId="18" xfId="0" applyNumberFormat="1" applyFont="1" applyBorder="1"/>
    <xf numFmtId="0" fontId="17" fillId="0" borderId="0" xfId="0" applyFont="1" applyAlignment="1">
      <alignment horizontal="left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2" fontId="16" fillId="0" borderId="14" xfId="0" applyNumberFormat="1" applyFont="1" applyBorder="1" applyAlignment="1">
      <alignment horizontal="center"/>
    </xf>
    <xf numFmtId="0" fontId="13" fillId="0" borderId="16" xfId="0" applyFont="1" applyBorder="1"/>
    <xf numFmtId="0" fontId="17" fillId="0" borderId="0" xfId="0" applyFont="1" applyAlignment="1">
      <alignment horizontal="center" wrapText="1"/>
    </xf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7" xfId="0" applyFont="1" applyBorder="1"/>
    <xf numFmtId="0" fontId="9" fillId="0" borderId="14" xfId="0" applyFont="1" applyBorder="1" applyAlignment="1">
      <alignment horizontal="center"/>
    </xf>
    <xf numFmtId="0" fontId="13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35"/>
  <sheetViews>
    <sheetView tabSelected="1" workbookViewId="0">
      <selection activeCell="M16" sqref="M16"/>
    </sheetView>
  </sheetViews>
  <sheetFormatPr defaultRowHeight="1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>
      <c r="B2" t="s">
        <v>11</v>
      </c>
    </row>
    <row r="3" spans="2:6" ht="15.75">
      <c r="B3" s="1" t="s">
        <v>0</v>
      </c>
      <c r="C3" s="55" t="s">
        <v>1</v>
      </c>
      <c r="D3" s="55" t="s">
        <v>2</v>
      </c>
      <c r="E3" s="55" t="s">
        <v>3</v>
      </c>
      <c r="F3" s="55" t="s">
        <v>4</v>
      </c>
    </row>
    <row r="4" spans="2:6" ht="32.25" thickBot="1">
      <c r="B4" s="2" t="s">
        <v>10</v>
      </c>
      <c r="C4" s="56"/>
      <c r="D4" s="56"/>
      <c r="E4" s="56"/>
      <c r="F4" s="56"/>
    </row>
    <row r="5" spans="2:6" ht="19.5" thickBot="1">
      <c r="B5" s="8" t="s">
        <v>5</v>
      </c>
      <c r="C5" s="9">
        <v>7438.02</v>
      </c>
      <c r="D5" s="10" t="s">
        <v>15</v>
      </c>
      <c r="E5" s="9">
        <v>7438.02</v>
      </c>
      <c r="F5" s="11"/>
    </row>
    <row r="6" spans="2:6" ht="19.5" thickBot="1">
      <c r="B6" s="4" t="s">
        <v>6</v>
      </c>
      <c r="C6" s="12">
        <v>1735.54</v>
      </c>
      <c r="D6" s="7" t="s">
        <v>15</v>
      </c>
      <c r="E6" s="12">
        <v>1735.54</v>
      </c>
      <c r="F6" s="3"/>
    </row>
    <row r="7" spans="2:6" ht="16.5" thickBot="1">
      <c r="B7" s="4" t="s">
        <v>16</v>
      </c>
      <c r="C7" s="12">
        <v>9090.91</v>
      </c>
      <c r="D7" s="7" t="s">
        <v>17</v>
      </c>
      <c r="E7" s="12">
        <v>9090.91</v>
      </c>
      <c r="F7" s="3" t="s">
        <v>18</v>
      </c>
    </row>
    <row r="8" spans="2:6" ht="32.25" thickBot="1">
      <c r="B8" s="4" t="s">
        <v>19</v>
      </c>
      <c r="C8" s="12">
        <v>1239.67</v>
      </c>
      <c r="D8" s="7" t="s">
        <v>20</v>
      </c>
      <c r="E8" s="12">
        <v>1239.67</v>
      </c>
      <c r="F8" s="3" t="s">
        <v>21</v>
      </c>
    </row>
    <row r="9" spans="2:6" ht="16.5" thickBot="1">
      <c r="B9" s="4" t="s">
        <v>22</v>
      </c>
      <c r="C9" s="7">
        <v>206.61</v>
      </c>
      <c r="D9" s="7" t="s">
        <v>23</v>
      </c>
      <c r="E9" s="12">
        <v>1033.06</v>
      </c>
      <c r="F9" s="3"/>
    </row>
    <row r="10" spans="2:6" ht="16.5" thickBot="1">
      <c r="B10" s="4" t="s">
        <v>24</v>
      </c>
      <c r="C10" s="7">
        <v>5.79</v>
      </c>
      <c r="D10" s="7" t="s">
        <v>25</v>
      </c>
      <c r="E10" s="7">
        <v>370.25</v>
      </c>
      <c r="F10" s="3"/>
    </row>
    <row r="11" spans="2:6" ht="16.5" thickBot="1">
      <c r="B11" s="4" t="s">
        <v>26</v>
      </c>
      <c r="C11" s="7">
        <v>5.79</v>
      </c>
      <c r="D11" s="7" t="s">
        <v>25</v>
      </c>
      <c r="E11" s="7">
        <v>370.25</v>
      </c>
      <c r="F11" s="3"/>
    </row>
    <row r="12" spans="2:6" ht="16.5" thickBot="1">
      <c r="B12" s="4" t="s">
        <v>27</v>
      </c>
      <c r="C12" s="7">
        <v>4.13</v>
      </c>
      <c r="D12" s="7" t="s">
        <v>28</v>
      </c>
      <c r="E12" s="7">
        <v>528.92999999999995</v>
      </c>
      <c r="F12" s="3"/>
    </row>
    <row r="13" spans="2:6" ht="16.5" thickBot="1">
      <c r="B13" s="4" t="s">
        <v>29</v>
      </c>
      <c r="C13" s="7">
        <v>5.79</v>
      </c>
      <c r="D13" s="7" t="s">
        <v>30</v>
      </c>
      <c r="E13" s="7">
        <v>173.55</v>
      </c>
      <c r="F13" s="3"/>
    </row>
    <row r="14" spans="2:6" ht="16.5" thickBot="1">
      <c r="B14" s="4" t="s">
        <v>50</v>
      </c>
      <c r="C14" s="7">
        <v>234.16</v>
      </c>
      <c r="D14" s="7" t="s">
        <v>31</v>
      </c>
      <c r="E14" s="12">
        <v>3512.4</v>
      </c>
      <c r="F14" s="3" t="s">
        <v>32</v>
      </c>
    </row>
    <row r="15" spans="2:6" ht="16.5" thickBot="1">
      <c r="B15" s="4" t="s">
        <v>33</v>
      </c>
      <c r="C15" s="7">
        <v>88.43</v>
      </c>
      <c r="D15" s="7" t="s">
        <v>34</v>
      </c>
      <c r="E15" s="12">
        <v>1238.02</v>
      </c>
      <c r="F15" s="3"/>
    </row>
    <row r="16" spans="2:6" ht="16.5" thickBot="1">
      <c r="B16" s="4" t="s">
        <v>51</v>
      </c>
      <c r="C16" s="7">
        <v>41.32</v>
      </c>
      <c r="D16" s="7" t="s">
        <v>34</v>
      </c>
      <c r="E16" s="7">
        <v>578.51</v>
      </c>
      <c r="F16" s="3"/>
    </row>
    <row r="17" spans="2:6" ht="16.5" thickBot="1">
      <c r="B17" s="4" t="s">
        <v>35</v>
      </c>
      <c r="C17" s="7">
        <v>148.76</v>
      </c>
      <c r="D17" s="7" t="s">
        <v>36</v>
      </c>
      <c r="E17" s="12">
        <v>1041.32</v>
      </c>
      <c r="F17" s="3"/>
    </row>
    <row r="18" spans="2:6" ht="16.5" thickBot="1">
      <c r="B18" s="4" t="s">
        <v>37</v>
      </c>
      <c r="C18" s="7">
        <v>1.1599999999999999</v>
      </c>
      <c r="D18" s="7" t="s">
        <v>38</v>
      </c>
      <c r="E18" s="12">
        <v>2892.56</v>
      </c>
      <c r="F18" s="3"/>
    </row>
    <row r="19" spans="2:6" ht="16.5" thickBot="1">
      <c r="B19" s="4" t="s">
        <v>39</v>
      </c>
      <c r="C19" s="7">
        <v>41.32</v>
      </c>
      <c r="D19" s="7" t="s">
        <v>40</v>
      </c>
      <c r="E19" s="12">
        <v>13223.14</v>
      </c>
      <c r="F19" s="3"/>
    </row>
    <row r="20" spans="2:6" ht="16.5" thickBot="1">
      <c r="B20" s="4" t="s">
        <v>41</v>
      </c>
      <c r="C20" s="7">
        <v>826.45</v>
      </c>
      <c r="D20" s="7" t="s">
        <v>15</v>
      </c>
      <c r="E20" s="7">
        <v>826.45</v>
      </c>
      <c r="F20" s="3"/>
    </row>
    <row r="21" spans="2:6" ht="16.5" thickBot="1">
      <c r="B21" s="4" t="s">
        <v>42</v>
      </c>
      <c r="C21" s="7">
        <v>1.38</v>
      </c>
      <c r="D21" s="7" t="s">
        <v>43</v>
      </c>
      <c r="E21" s="7">
        <v>413.22</v>
      </c>
      <c r="F21" s="3"/>
    </row>
    <row r="22" spans="2:6" ht="16.5" thickBot="1">
      <c r="B22" s="4" t="s">
        <v>44</v>
      </c>
      <c r="C22" s="7">
        <v>165.29</v>
      </c>
      <c r="D22" s="7" t="s">
        <v>45</v>
      </c>
      <c r="E22" s="7">
        <v>165.29</v>
      </c>
      <c r="F22" s="3"/>
    </row>
    <row r="23" spans="2:6" ht="16.5" thickBot="1">
      <c r="B23" s="4" t="s">
        <v>46</v>
      </c>
      <c r="C23" s="7">
        <v>826.45</v>
      </c>
      <c r="D23" s="7" t="s">
        <v>47</v>
      </c>
      <c r="E23" s="12">
        <v>1652.89</v>
      </c>
      <c r="F23" s="3"/>
    </row>
    <row r="24" spans="2:6" ht="16.5" thickBot="1">
      <c r="B24" s="4" t="s">
        <v>48</v>
      </c>
      <c r="C24" s="7">
        <v>826.45</v>
      </c>
      <c r="D24" s="7" t="s">
        <v>15</v>
      </c>
      <c r="E24" s="7">
        <v>826.45</v>
      </c>
      <c r="F24" s="3"/>
    </row>
    <row r="25" spans="2:6" ht="16.5" thickBot="1">
      <c r="B25" s="4" t="s">
        <v>49</v>
      </c>
      <c r="C25" s="12">
        <v>9256.2000000000007</v>
      </c>
      <c r="D25" s="7" t="s">
        <v>15</v>
      </c>
      <c r="E25" s="12">
        <v>9256.2000000000007</v>
      </c>
      <c r="F25" s="3"/>
    </row>
    <row r="26" spans="2:6" ht="16.5" thickBot="1">
      <c r="B26" s="4"/>
      <c r="C26" s="3"/>
      <c r="D26" s="3"/>
      <c r="E26" s="3"/>
      <c r="F26" s="3"/>
    </row>
    <row r="27" spans="2:6" ht="16.5" thickBot="1">
      <c r="B27" s="4"/>
      <c r="C27" s="3"/>
      <c r="D27" s="3"/>
      <c r="E27" s="3"/>
      <c r="F27" s="3"/>
    </row>
    <row r="28" spans="2:6" ht="16.5" thickBot="1">
      <c r="B28" s="57" t="s">
        <v>7</v>
      </c>
      <c r="C28" s="58"/>
      <c r="D28" s="59"/>
      <c r="E28" s="12">
        <f>SUM(E5:E27)</f>
        <v>57606.630000000005</v>
      </c>
      <c r="F28" s="3"/>
    </row>
    <row r="29" spans="2:6" ht="16.5" thickBot="1">
      <c r="B29" s="60" t="s">
        <v>8</v>
      </c>
      <c r="C29" s="61"/>
      <c r="D29" s="62"/>
      <c r="E29" s="13">
        <v>0.21</v>
      </c>
      <c r="F29" s="3"/>
    </row>
    <row r="30" spans="2:6" ht="16.5" thickBot="1">
      <c r="B30" s="52" t="s">
        <v>9</v>
      </c>
      <c r="C30" s="53"/>
      <c r="D30" s="54"/>
      <c r="E30" s="12">
        <f>ROUND(E28*1.21,2)</f>
        <v>69704.02</v>
      </c>
      <c r="F30" s="3"/>
    </row>
    <row r="32" spans="2:6" ht="17.25">
      <c r="B32" s="5" t="s">
        <v>12</v>
      </c>
    </row>
    <row r="33" spans="2:2" ht="17.25">
      <c r="B33" s="5" t="s">
        <v>13</v>
      </c>
    </row>
    <row r="35" spans="2:2" ht="90">
      <c r="B35" s="6" t="s">
        <v>14</v>
      </c>
    </row>
  </sheetData>
  <mergeCells count="7">
    <mergeCell ref="B30:D30"/>
    <mergeCell ref="C3:C4"/>
    <mergeCell ref="D3:D4"/>
    <mergeCell ref="E3:E4"/>
    <mergeCell ref="F3:F4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E8B6-07BE-40EA-85E5-D2E1202FF261}">
  <dimension ref="A1:K1000"/>
  <sheetViews>
    <sheetView topLeftCell="A21" workbookViewId="0">
      <selection activeCell="N6" sqref="N6:N7"/>
    </sheetView>
  </sheetViews>
  <sheetFormatPr defaultRowHeight="15"/>
  <cols>
    <col min="1" max="1" width="5.140625" customWidth="1"/>
    <col min="2" max="2" width="30.85546875" customWidth="1"/>
    <col min="5" max="5" width="12.5703125" customWidth="1"/>
    <col min="6" max="6" width="14.7109375" customWidth="1"/>
    <col min="7" max="7" width="14.28515625" customWidth="1"/>
    <col min="11" max="11" width="15.5703125" customWidth="1"/>
  </cols>
  <sheetData>
    <row r="1" spans="1:11">
      <c r="A1" s="14" t="s">
        <v>52</v>
      </c>
      <c r="B1" s="14"/>
      <c r="C1" s="14"/>
      <c r="D1" s="15"/>
      <c r="E1" s="15"/>
      <c r="F1" s="15"/>
      <c r="G1" s="16"/>
      <c r="H1" s="14"/>
      <c r="I1" s="14"/>
      <c r="J1" s="15"/>
      <c r="K1" s="14"/>
    </row>
    <row r="2" spans="1:11" ht="18">
      <c r="A2" s="17"/>
      <c r="B2" s="67" t="s">
        <v>53</v>
      </c>
      <c r="C2" s="66"/>
      <c r="D2" s="66"/>
      <c r="E2" s="66"/>
      <c r="F2" s="66"/>
      <c r="G2" s="66"/>
      <c r="H2" s="66"/>
      <c r="I2" s="66"/>
      <c r="J2" s="66"/>
      <c r="K2" s="66"/>
    </row>
    <row r="3" spans="1:11" ht="18">
      <c r="A3" s="17"/>
      <c r="B3" s="18"/>
      <c r="C3" s="19" t="s">
        <v>54</v>
      </c>
      <c r="D3" s="20" t="s">
        <v>55</v>
      </c>
      <c r="E3" s="18"/>
      <c r="F3" s="18"/>
      <c r="G3" s="18"/>
      <c r="H3" s="18"/>
      <c r="I3" s="18"/>
      <c r="J3" s="18"/>
      <c r="K3" s="18"/>
    </row>
    <row r="4" spans="1:11" ht="15.75">
      <c r="A4" s="17" t="s">
        <v>56</v>
      </c>
      <c r="B4" s="17"/>
      <c r="C4" s="19" t="s">
        <v>57</v>
      </c>
      <c r="D4" s="21" t="s">
        <v>58</v>
      </c>
      <c r="E4" s="17"/>
      <c r="F4" s="17"/>
      <c r="G4" s="17"/>
      <c r="H4" s="17"/>
      <c r="I4" s="17"/>
      <c r="J4" s="17"/>
      <c r="K4" s="17"/>
    </row>
    <row r="5" spans="1:11">
      <c r="A5" s="17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>
      <c r="A6" s="68" t="s">
        <v>59</v>
      </c>
      <c r="B6" s="68" t="s">
        <v>60</v>
      </c>
      <c r="C6" s="68" t="s">
        <v>61</v>
      </c>
      <c r="D6" s="68" t="s">
        <v>62</v>
      </c>
      <c r="E6" s="70" t="s">
        <v>63</v>
      </c>
      <c r="F6" s="71"/>
      <c r="G6" s="64"/>
      <c r="H6" s="70" t="s">
        <v>64</v>
      </c>
      <c r="I6" s="71"/>
      <c r="J6" s="64"/>
      <c r="K6" s="68" t="s">
        <v>65</v>
      </c>
    </row>
    <row r="7" spans="1:11">
      <c r="A7" s="69"/>
      <c r="B7" s="69"/>
      <c r="C7" s="69"/>
      <c r="D7" s="69"/>
      <c r="E7" s="23" t="s">
        <v>66</v>
      </c>
      <c r="F7" s="23" t="s">
        <v>67</v>
      </c>
      <c r="G7" s="23" t="s">
        <v>68</v>
      </c>
      <c r="H7" s="23" t="s">
        <v>66</v>
      </c>
      <c r="I7" s="23" t="s">
        <v>67</v>
      </c>
      <c r="J7" s="23" t="s">
        <v>68</v>
      </c>
      <c r="K7" s="69"/>
    </row>
    <row r="8" spans="1:11">
      <c r="A8" s="24"/>
      <c r="B8" s="25" t="s">
        <v>69</v>
      </c>
      <c r="C8" s="26"/>
      <c r="D8" s="26"/>
      <c r="E8" s="27"/>
      <c r="F8" s="27"/>
      <c r="G8" s="27"/>
      <c r="H8" s="28"/>
      <c r="I8" s="28"/>
      <c r="J8" s="28"/>
      <c r="K8" s="28"/>
    </row>
    <row r="9" spans="1:11">
      <c r="A9" s="24">
        <v>1</v>
      </c>
      <c r="B9" s="29" t="s">
        <v>70</v>
      </c>
      <c r="C9" s="24" t="s">
        <v>71</v>
      </c>
      <c r="D9" s="24">
        <v>1</v>
      </c>
      <c r="E9" s="28"/>
      <c r="F9" s="28">
        <v>3.89</v>
      </c>
      <c r="G9" s="28"/>
      <c r="H9" s="28">
        <f t="shared" ref="H9:H35" si="0">D9*E9</f>
        <v>0</v>
      </c>
      <c r="I9" s="28">
        <f t="shared" ref="I9:I35" si="1">D9*F9</f>
        <v>3.89</v>
      </c>
      <c r="J9" s="28">
        <f t="shared" ref="J9:J35" si="2">D9*G9</f>
        <v>0</v>
      </c>
      <c r="K9" s="30">
        <f t="shared" ref="K9:K20" si="3">H9+J9+I9</f>
        <v>3.89</v>
      </c>
    </row>
    <row r="10" spans="1:11" ht="25.5">
      <c r="A10" s="24">
        <v>2</v>
      </c>
      <c r="B10" s="29" t="s">
        <v>72</v>
      </c>
      <c r="C10" s="24" t="s">
        <v>73</v>
      </c>
      <c r="D10" s="24">
        <v>1</v>
      </c>
      <c r="E10" s="28">
        <v>2000</v>
      </c>
      <c r="F10" s="28">
        <v>29.25</v>
      </c>
      <c r="G10" s="28">
        <v>42.74</v>
      </c>
      <c r="H10" s="28">
        <f t="shared" si="0"/>
        <v>2000</v>
      </c>
      <c r="I10" s="28">
        <f t="shared" si="1"/>
        <v>29.25</v>
      </c>
      <c r="J10" s="28">
        <f t="shared" si="2"/>
        <v>42.74</v>
      </c>
      <c r="K10" s="30">
        <f t="shared" si="3"/>
        <v>2071.9899999999998</v>
      </c>
    </row>
    <row r="11" spans="1:11">
      <c r="A11" s="24">
        <v>3</v>
      </c>
      <c r="B11" s="29" t="s">
        <v>74</v>
      </c>
      <c r="C11" s="24" t="s">
        <v>73</v>
      </c>
      <c r="D11" s="24">
        <v>1</v>
      </c>
      <c r="E11" s="28">
        <v>150</v>
      </c>
      <c r="F11" s="28">
        <v>10</v>
      </c>
      <c r="G11" s="28">
        <v>25</v>
      </c>
      <c r="H11" s="28">
        <f t="shared" si="0"/>
        <v>150</v>
      </c>
      <c r="I11" s="28">
        <f t="shared" si="1"/>
        <v>10</v>
      </c>
      <c r="J11" s="28">
        <f t="shared" si="2"/>
        <v>25</v>
      </c>
      <c r="K11" s="30">
        <f t="shared" si="3"/>
        <v>185</v>
      </c>
    </row>
    <row r="12" spans="1:11">
      <c r="A12" s="24">
        <v>4</v>
      </c>
      <c r="B12" s="29" t="s">
        <v>75</v>
      </c>
      <c r="C12" s="24" t="s">
        <v>71</v>
      </c>
      <c r="D12" s="24">
        <v>1</v>
      </c>
      <c r="E12" s="28">
        <v>1</v>
      </c>
      <c r="F12" s="31">
        <v>3.66</v>
      </c>
      <c r="G12" s="28"/>
      <c r="H12" s="28">
        <f t="shared" si="0"/>
        <v>1</v>
      </c>
      <c r="I12" s="28">
        <f t="shared" si="1"/>
        <v>3.66</v>
      </c>
      <c r="J12" s="28">
        <f t="shared" si="2"/>
        <v>0</v>
      </c>
      <c r="K12" s="30">
        <f t="shared" si="3"/>
        <v>4.66</v>
      </c>
    </row>
    <row r="13" spans="1:11">
      <c r="A13" s="24">
        <v>5</v>
      </c>
      <c r="B13" s="29" t="s">
        <v>76</v>
      </c>
      <c r="C13" s="24" t="s">
        <v>77</v>
      </c>
      <c r="D13" s="24">
        <v>75</v>
      </c>
      <c r="E13" s="28"/>
      <c r="F13" s="31">
        <v>0.11</v>
      </c>
      <c r="G13" s="28"/>
      <c r="H13" s="28">
        <f t="shared" si="0"/>
        <v>0</v>
      </c>
      <c r="I13" s="28">
        <f t="shared" si="1"/>
        <v>8.25</v>
      </c>
      <c r="J13" s="28">
        <f t="shared" si="2"/>
        <v>0</v>
      </c>
      <c r="K13" s="30">
        <f t="shared" si="3"/>
        <v>8.25</v>
      </c>
    </row>
    <row r="14" spans="1:11">
      <c r="A14" s="24">
        <v>6</v>
      </c>
      <c r="B14" s="29" t="s">
        <v>78</v>
      </c>
      <c r="C14" s="24" t="s">
        <v>77</v>
      </c>
      <c r="D14" s="24">
        <v>0</v>
      </c>
      <c r="E14" s="28"/>
      <c r="F14" s="31">
        <v>5.13</v>
      </c>
      <c r="G14" s="28">
        <v>1.41</v>
      </c>
      <c r="H14" s="28">
        <f t="shared" si="0"/>
        <v>0</v>
      </c>
      <c r="I14" s="28">
        <f t="shared" si="1"/>
        <v>0</v>
      </c>
      <c r="J14" s="28">
        <f t="shared" si="2"/>
        <v>0</v>
      </c>
      <c r="K14" s="30">
        <f t="shared" si="3"/>
        <v>0</v>
      </c>
    </row>
    <row r="15" spans="1:11">
      <c r="A15" s="24">
        <v>7</v>
      </c>
      <c r="B15" s="32" t="s">
        <v>79</v>
      </c>
      <c r="C15" s="24" t="s">
        <v>80</v>
      </c>
      <c r="D15" s="24">
        <v>80</v>
      </c>
      <c r="E15" s="28">
        <v>0.95</v>
      </c>
      <c r="F15" s="28">
        <v>0.56000000000000005</v>
      </c>
      <c r="G15" s="28">
        <v>0.3</v>
      </c>
      <c r="H15" s="28">
        <f t="shared" si="0"/>
        <v>76</v>
      </c>
      <c r="I15" s="28">
        <f t="shared" si="1"/>
        <v>44.800000000000004</v>
      </c>
      <c r="J15" s="28">
        <f t="shared" si="2"/>
        <v>24</v>
      </c>
      <c r="K15" s="30">
        <f t="shared" si="3"/>
        <v>144.80000000000001</v>
      </c>
    </row>
    <row r="16" spans="1:11">
      <c r="A16" s="24">
        <v>8</v>
      </c>
      <c r="B16" s="29" t="s">
        <v>81</v>
      </c>
      <c r="C16" s="24" t="s">
        <v>77</v>
      </c>
      <c r="D16" s="24">
        <v>85</v>
      </c>
      <c r="E16" s="28">
        <v>7.5</v>
      </c>
      <c r="F16" s="31">
        <v>5.32</v>
      </c>
      <c r="G16" s="28">
        <v>1.17</v>
      </c>
      <c r="H16" s="28">
        <f t="shared" si="0"/>
        <v>637.5</v>
      </c>
      <c r="I16" s="28">
        <f t="shared" si="1"/>
        <v>452.20000000000005</v>
      </c>
      <c r="J16" s="28">
        <f t="shared" si="2"/>
        <v>99.449999999999989</v>
      </c>
      <c r="K16" s="30">
        <f t="shared" si="3"/>
        <v>1189.1500000000001</v>
      </c>
    </row>
    <row r="17" spans="1:11">
      <c r="A17" s="24">
        <v>9</v>
      </c>
      <c r="B17" s="29" t="s">
        <v>82</v>
      </c>
      <c r="C17" s="24" t="s">
        <v>73</v>
      </c>
      <c r="D17" s="24">
        <v>2</v>
      </c>
      <c r="E17" s="28">
        <v>2.5099999999999998</v>
      </c>
      <c r="F17" s="31">
        <v>9.81</v>
      </c>
      <c r="G17" s="28">
        <v>2.4900000000000002</v>
      </c>
      <c r="H17" s="28">
        <f t="shared" si="0"/>
        <v>5.0199999999999996</v>
      </c>
      <c r="I17" s="28">
        <f t="shared" si="1"/>
        <v>19.62</v>
      </c>
      <c r="J17" s="28">
        <f t="shared" si="2"/>
        <v>4.9800000000000004</v>
      </c>
      <c r="K17" s="30">
        <f t="shared" si="3"/>
        <v>29.62</v>
      </c>
    </row>
    <row r="18" spans="1:11">
      <c r="A18" s="24">
        <v>10</v>
      </c>
      <c r="B18" s="29" t="s">
        <v>83</v>
      </c>
      <c r="C18" s="24" t="s">
        <v>71</v>
      </c>
      <c r="D18" s="24">
        <v>1</v>
      </c>
      <c r="E18" s="28">
        <v>0.5</v>
      </c>
      <c r="F18" s="31">
        <v>3.68</v>
      </c>
      <c r="G18" s="28"/>
      <c r="H18" s="28">
        <f t="shared" si="0"/>
        <v>0.5</v>
      </c>
      <c r="I18" s="28">
        <f t="shared" si="1"/>
        <v>3.68</v>
      </c>
      <c r="J18" s="28">
        <f t="shared" si="2"/>
        <v>0</v>
      </c>
      <c r="K18" s="30">
        <f t="shared" si="3"/>
        <v>4.18</v>
      </c>
    </row>
    <row r="19" spans="1:11">
      <c r="A19" s="24">
        <v>11</v>
      </c>
      <c r="B19" s="33" t="s">
        <v>84</v>
      </c>
      <c r="C19" s="23" t="s">
        <v>77</v>
      </c>
      <c r="D19" s="34">
        <v>80</v>
      </c>
      <c r="E19" s="28">
        <v>0.05</v>
      </c>
      <c r="F19" s="28"/>
      <c r="G19" s="28"/>
      <c r="H19" s="28">
        <f t="shared" si="0"/>
        <v>4</v>
      </c>
      <c r="I19" s="28">
        <f t="shared" si="1"/>
        <v>0</v>
      </c>
      <c r="J19" s="28">
        <f t="shared" si="2"/>
        <v>0</v>
      </c>
      <c r="K19" s="30">
        <f t="shared" si="3"/>
        <v>4</v>
      </c>
    </row>
    <row r="20" spans="1:11">
      <c r="A20" s="24">
        <v>12</v>
      </c>
      <c r="B20" s="29" t="s">
        <v>85</v>
      </c>
      <c r="C20" s="24" t="s">
        <v>73</v>
      </c>
      <c r="D20" s="24">
        <v>2</v>
      </c>
      <c r="E20" s="28">
        <v>12.5</v>
      </c>
      <c r="F20" s="28"/>
      <c r="G20" s="28"/>
      <c r="H20" s="28">
        <f t="shared" si="0"/>
        <v>25</v>
      </c>
      <c r="I20" s="28">
        <f t="shared" si="1"/>
        <v>0</v>
      </c>
      <c r="J20" s="28">
        <f t="shared" si="2"/>
        <v>0</v>
      </c>
      <c r="K20" s="30">
        <f t="shared" si="3"/>
        <v>25</v>
      </c>
    </row>
    <row r="21" spans="1:11">
      <c r="A21" s="24">
        <v>13</v>
      </c>
      <c r="B21" s="35" t="s">
        <v>86</v>
      </c>
      <c r="C21" s="36" t="s">
        <v>73</v>
      </c>
      <c r="D21" s="34">
        <v>4</v>
      </c>
      <c r="E21" s="28">
        <v>10.5</v>
      </c>
      <c r="F21" s="28">
        <v>3.89</v>
      </c>
      <c r="G21" s="28">
        <v>8.73</v>
      </c>
      <c r="H21" s="28">
        <f t="shared" si="0"/>
        <v>42</v>
      </c>
      <c r="I21" s="28">
        <f t="shared" si="1"/>
        <v>15.56</v>
      </c>
      <c r="J21" s="28">
        <f t="shared" si="2"/>
        <v>34.92</v>
      </c>
      <c r="K21" s="28">
        <f>J21+I21+H21</f>
        <v>92.48</v>
      </c>
    </row>
    <row r="22" spans="1:11">
      <c r="A22" s="24">
        <v>14</v>
      </c>
      <c r="B22" s="29" t="s">
        <v>87</v>
      </c>
      <c r="C22" s="24" t="s">
        <v>77</v>
      </c>
      <c r="D22" s="24">
        <v>40</v>
      </c>
      <c r="E22" s="28">
        <v>0.7</v>
      </c>
      <c r="F22" s="28">
        <v>0.38</v>
      </c>
      <c r="G22" s="28">
        <v>0.56000000000000005</v>
      </c>
      <c r="H22" s="28">
        <f t="shared" si="0"/>
        <v>28</v>
      </c>
      <c r="I22" s="28">
        <f t="shared" si="1"/>
        <v>15.2</v>
      </c>
      <c r="J22" s="28">
        <f t="shared" si="2"/>
        <v>22.400000000000002</v>
      </c>
      <c r="K22" s="30">
        <f t="shared" ref="K22:K27" si="4">H22+J22+I22</f>
        <v>65.600000000000009</v>
      </c>
    </row>
    <row r="23" spans="1:11" ht="25.5">
      <c r="A23" s="24">
        <v>15</v>
      </c>
      <c r="B23" s="29" t="s">
        <v>88</v>
      </c>
      <c r="C23" s="24" t="s">
        <v>73</v>
      </c>
      <c r="D23" s="24">
        <v>0</v>
      </c>
      <c r="E23" s="31">
        <v>284.57</v>
      </c>
      <c r="F23" s="31">
        <v>15.6</v>
      </c>
      <c r="G23" s="31">
        <v>8.73</v>
      </c>
      <c r="H23" s="28">
        <f t="shared" si="0"/>
        <v>0</v>
      </c>
      <c r="I23" s="28">
        <f t="shared" si="1"/>
        <v>0</v>
      </c>
      <c r="J23" s="28">
        <f t="shared" si="2"/>
        <v>0</v>
      </c>
      <c r="K23" s="30">
        <f t="shared" si="4"/>
        <v>0</v>
      </c>
    </row>
    <row r="24" spans="1:11">
      <c r="A24" s="24">
        <v>16</v>
      </c>
      <c r="B24" s="29" t="s">
        <v>89</v>
      </c>
      <c r="C24" s="24" t="s">
        <v>71</v>
      </c>
      <c r="D24" s="24">
        <v>0</v>
      </c>
      <c r="E24" s="28">
        <v>1.31</v>
      </c>
      <c r="F24" s="28">
        <v>3.66</v>
      </c>
      <c r="G24" s="28"/>
      <c r="H24" s="28">
        <f t="shared" si="0"/>
        <v>0</v>
      </c>
      <c r="I24" s="28">
        <f t="shared" si="1"/>
        <v>0</v>
      </c>
      <c r="J24" s="28">
        <f t="shared" si="2"/>
        <v>0</v>
      </c>
      <c r="K24" s="30">
        <f t="shared" si="4"/>
        <v>0</v>
      </c>
    </row>
    <row r="25" spans="1:11">
      <c r="A25" s="24">
        <v>17</v>
      </c>
      <c r="B25" s="29" t="s">
        <v>90</v>
      </c>
      <c r="C25" s="24" t="s">
        <v>73</v>
      </c>
      <c r="D25" s="24">
        <v>1</v>
      </c>
      <c r="E25" s="28">
        <v>15</v>
      </c>
      <c r="F25" s="28">
        <v>3.89</v>
      </c>
      <c r="G25" s="28"/>
      <c r="H25" s="28">
        <f t="shared" si="0"/>
        <v>15</v>
      </c>
      <c r="I25" s="28">
        <f t="shared" si="1"/>
        <v>3.89</v>
      </c>
      <c r="J25" s="28">
        <f t="shared" si="2"/>
        <v>0</v>
      </c>
      <c r="K25" s="30">
        <f t="shared" si="4"/>
        <v>18.89</v>
      </c>
    </row>
    <row r="26" spans="1:11">
      <c r="A26" s="24">
        <v>18</v>
      </c>
      <c r="B26" s="35" t="s">
        <v>91</v>
      </c>
      <c r="C26" s="36" t="s">
        <v>73</v>
      </c>
      <c r="D26" s="34">
        <v>4</v>
      </c>
      <c r="E26" s="28">
        <v>252</v>
      </c>
      <c r="F26" s="28">
        <v>5.21</v>
      </c>
      <c r="G26" s="28">
        <v>13.32</v>
      </c>
      <c r="H26" s="28">
        <f t="shared" si="0"/>
        <v>1008</v>
      </c>
      <c r="I26" s="28">
        <f t="shared" si="1"/>
        <v>20.84</v>
      </c>
      <c r="J26" s="28">
        <f t="shared" si="2"/>
        <v>53.28</v>
      </c>
      <c r="K26" s="30">
        <f t="shared" si="4"/>
        <v>1082.1199999999999</v>
      </c>
    </row>
    <row r="27" spans="1:11">
      <c r="A27" s="24">
        <v>19</v>
      </c>
      <c r="B27" s="35" t="s">
        <v>92</v>
      </c>
      <c r="C27" s="37" t="s">
        <v>73</v>
      </c>
      <c r="D27" s="38">
        <v>4</v>
      </c>
      <c r="E27" s="28">
        <v>73.27</v>
      </c>
      <c r="F27" s="28">
        <v>0.5</v>
      </c>
      <c r="G27" s="28">
        <v>1</v>
      </c>
      <c r="H27" s="28">
        <f t="shared" si="0"/>
        <v>293.08</v>
      </c>
      <c r="I27" s="28">
        <f t="shared" si="1"/>
        <v>2</v>
      </c>
      <c r="J27" s="28">
        <f t="shared" si="2"/>
        <v>4</v>
      </c>
      <c r="K27" s="30">
        <f t="shared" si="4"/>
        <v>299.08</v>
      </c>
    </row>
    <row r="28" spans="1:11">
      <c r="A28" s="24">
        <v>20</v>
      </c>
      <c r="B28" s="35" t="s">
        <v>93</v>
      </c>
      <c r="C28" s="23" t="s">
        <v>71</v>
      </c>
      <c r="D28" s="34">
        <v>1</v>
      </c>
      <c r="E28" s="28"/>
      <c r="F28" s="28">
        <v>0.93</v>
      </c>
      <c r="G28" s="28">
        <v>6.23</v>
      </c>
      <c r="H28" s="28">
        <f t="shared" si="0"/>
        <v>0</v>
      </c>
      <c r="I28" s="28">
        <f t="shared" si="1"/>
        <v>0.93</v>
      </c>
      <c r="J28" s="28">
        <f t="shared" si="2"/>
        <v>6.23</v>
      </c>
      <c r="K28" s="28">
        <f>J28+I28+H28</f>
        <v>7.16</v>
      </c>
    </row>
    <row r="29" spans="1:11">
      <c r="A29" s="24">
        <v>21</v>
      </c>
      <c r="B29" s="35" t="s">
        <v>94</v>
      </c>
      <c r="C29" s="23" t="s">
        <v>73</v>
      </c>
      <c r="D29" s="23">
        <v>1</v>
      </c>
      <c r="E29" s="28">
        <v>150</v>
      </c>
      <c r="F29" s="28"/>
      <c r="G29" s="28"/>
      <c r="H29" s="28">
        <f t="shared" si="0"/>
        <v>150</v>
      </c>
      <c r="I29" s="28">
        <f t="shared" si="1"/>
        <v>0</v>
      </c>
      <c r="J29" s="28">
        <f t="shared" si="2"/>
        <v>0</v>
      </c>
      <c r="K29" s="30">
        <f t="shared" ref="K29:K35" si="5">H29+J29+I29</f>
        <v>150</v>
      </c>
    </row>
    <row r="30" spans="1:11" ht="25.5">
      <c r="A30" s="24">
        <v>22</v>
      </c>
      <c r="B30" s="29" t="s">
        <v>95</v>
      </c>
      <c r="C30" s="36" t="s">
        <v>71</v>
      </c>
      <c r="D30" s="23">
        <v>1</v>
      </c>
      <c r="E30" s="28"/>
      <c r="F30" s="31">
        <v>6.42</v>
      </c>
      <c r="G30" s="31">
        <v>2.82</v>
      </c>
      <c r="H30" s="28">
        <f t="shared" si="0"/>
        <v>0</v>
      </c>
      <c r="I30" s="28">
        <f t="shared" si="1"/>
        <v>6.42</v>
      </c>
      <c r="J30" s="28">
        <f t="shared" si="2"/>
        <v>2.82</v>
      </c>
      <c r="K30" s="30">
        <f t="shared" si="5"/>
        <v>9.24</v>
      </c>
    </row>
    <row r="31" spans="1:11">
      <c r="A31" s="24">
        <v>23</v>
      </c>
      <c r="B31" s="39" t="s">
        <v>96</v>
      </c>
      <c r="C31" s="36" t="s">
        <v>97</v>
      </c>
      <c r="D31" s="34">
        <v>75</v>
      </c>
      <c r="E31" s="28"/>
      <c r="F31" s="28">
        <v>4.13</v>
      </c>
      <c r="G31" s="28">
        <v>0.47</v>
      </c>
      <c r="H31" s="28">
        <f t="shared" si="0"/>
        <v>0</v>
      </c>
      <c r="I31" s="28">
        <f t="shared" si="1"/>
        <v>309.75</v>
      </c>
      <c r="J31" s="28">
        <f t="shared" si="2"/>
        <v>35.25</v>
      </c>
      <c r="K31" s="30">
        <f t="shared" si="5"/>
        <v>345</v>
      </c>
    </row>
    <row r="32" spans="1:11">
      <c r="A32" s="24">
        <v>24</v>
      </c>
      <c r="B32" s="33" t="s">
        <v>98</v>
      </c>
      <c r="C32" s="36" t="s">
        <v>97</v>
      </c>
      <c r="D32" s="34">
        <v>34</v>
      </c>
      <c r="E32" s="28">
        <v>0.95</v>
      </c>
      <c r="F32" s="28">
        <v>3.27</v>
      </c>
      <c r="G32" s="28">
        <v>0.24</v>
      </c>
      <c r="H32" s="28">
        <f t="shared" si="0"/>
        <v>32.299999999999997</v>
      </c>
      <c r="I32" s="28">
        <f t="shared" si="1"/>
        <v>111.18</v>
      </c>
      <c r="J32" s="28">
        <f t="shared" si="2"/>
        <v>8.16</v>
      </c>
      <c r="K32" s="30">
        <f t="shared" si="5"/>
        <v>151.63999999999999</v>
      </c>
    </row>
    <row r="33" spans="1:11">
      <c r="A33" s="24">
        <v>25</v>
      </c>
      <c r="B33" s="29" t="s">
        <v>99</v>
      </c>
      <c r="C33" s="36" t="s">
        <v>100</v>
      </c>
      <c r="D33" s="34">
        <v>1</v>
      </c>
      <c r="E33" s="28"/>
      <c r="F33" s="28">
        <v>4.97</v>
      </c>
      <c r="G33" s="28">
        <v>2.82</v>
      </c>
      <c r="H33" s="28">
        <f t="shared" si="0"/>
        <v>0</v>
      </c>
      <c r="I33" s="28">
        <f t="shared" si="1"/>
        <v>4.97</v>
      </c>
      <c r="J33" s="28">
        <f t="shared" si="2"/>
        <v>2.82</v>
      </c>
      <c r="K33" s="30">
        <f t="shared" si="5"/>
        <v>7.7899999999999991</v>
      </c>
    </row>
    <row r="34" spans="1:11">
      <c r="A34" s="24">
        <v>26</v>
      </c>
      <c r="B34" s="33" t="s">
        <v>101</v>
      </c>
      <c r="C34" s="36" t="s">
        <v>100</v>
      </c>
      <c r="D34" s="34">
        <v>2</v>
      </c>
      <c r="E34" s="28">
        <v>31</v>
      </c>
      <c r="F34" s="28">
        <v>6.55</v>
      </c>
      <c r="G34" s="28">
        <v>2.82</v>
      </c>
      <c r="H34" s="28">
        <f t="shared" si="0"/>
        <v>62</v>
      </c>
      <c r="I34" s="28">
        <f t="shared" si="1"/>
        <v>13.1</v>
      </c>
      <c r="J34" s="28">
        <f t="shared" si="2"/>
        <v>5.64</v>
      </c>
      <c r="K34" s="30">
        <f t="shared" si="5"/>
        <v>80.739999999999995</v>
      </c>
    </row>
    <row r="35" spans="1:11">
      <c r="A35" s="24">
        <v>27</v>
      </c>
      <c r="B35" s="33" t="s">
        <v>102</v>
      </c>
      <c r="C35" s="36" t="s">
        <v>100</v>
      </c>
      <c r="D35" s="34">
        <v>0.1</v>
      </c>
      <c r="E35" s="28">
        <v>33</v>
      </c>
      <c r="F35" s="28">
        <v>5.88</v>
      </c>
      <c r="G35" s="28">
        <v>2.82</v>
      </c>
      <c r="H35" s="28">
        <f t="shared" si="0"/>
        <v>3.3000000000000003</v>
      </c>
      <c r="I35" s="28">
        <f t="shared" si="1"/>
        <v>0.58799999999999997</v>
      </c>
      <c r="J35" s="28">
        <f t="shared" si="2"/>
        <v>0.28199999999999997</v>
      </c>
      <c r="K35" s="30">
        <f t="shared" si="5"/>
        <v>4.17</v>
      </c>
    </row>
    <row r="36" spans="1:11">
      <c r="A36" s="24">
        <v>28</v>
      </c>
      <c r="B36" s="40" t="s">
        <v>103</v>
      </c>
      <c r="C36" s="63">
        <f>H36+J36+I36</f>
        <v>5984.4500000000007</v>
      </c>
      <c r="D36" s="64"/>
      <c r="E36" s="41"/>
      <c r="F36" s="41"/>
      <c r="G36" s="41"/>
      <c r="H36" s="41">
        <f t="shared" ref="H36:J36" si="6">SUM(H9:H35)</f>
        <v>4532.7000000000007</v>
      </c>
      <c r="I36" s="41">
        <f t="shared" si="6"/>
        <v>1079.7779999999998</v>
      </c>
      <c r="J36" s="41">
        <f t="shared" si="6"/>
        <v>371.97199999999998</v>
      </c>
      <c r="K36" s="41">
        <f>SUM(K8:K35)</f>
        <v>5984.4499999999989</v>
      </c>
    </row>
    <row r="37" spans="1:11">
      <c r="A37" s="24">
        <v>29</v>
      </c>
      <c r="B37" s="35" t="s">
        <v>104</v>
      </c>
      <c r="C37" s="23"/>
      <c r="D37" s="23"/>
      <c r="E37" s="28"/>
      <c r="F37" s="28"/>
      <c r="G37" s="42"/>
      <c r="H37" s="28"/>
      <c r="I37" s="28"/>
      <c r="J37" s="42"/>
      <c r="K37" s="28">
        <f>I36*0.2359</f>
        <v>254.71963019999995</v>
      </c>
    </row>
    <row r="38" spans="1:11">
      <c r="A38" s="24">
        <v>30</v>
      </c>
      <c r="B38" s="39" t="s">
        <v>105</v>
      </c>
      <c r="C38" s="36" t="s">
        <v>106</v>
      </c>
      <c r="D38" s="34">
        <v>0</v>
      </c>
      <c r="E38" s="28"/>
      <c r="F38" s="28"/>
      <c r="G38" s="28"/>
      <c r="H38" s="28"/>
      <c r="I38" s="28"/>
      <c r="J38" s="28"/>
      <c r="K38" s="30">
        <f>D38*80</f>
        <v>0</v>
      </c>
    </row>
    <row r="39" spans="1:11">
      <c r="A39" s="24">
        <v>31</v>
      </c>
      <c r="B39" s="33" t="s">
        <v>107</v>
      </c>
      <c r="C39" s="36" t="s">
        <v>108</v>
      </c>
      <c r="D39" s="34">
        <v>1</v>
      </c>
      <c r="E39" s="28"/>
      <c r="F39" s="28"/>
      <c r="G39" s="28"/>
      <c r="H39" s="28"/>
      <c r="I39" s="28"/>
      <c r="J39" s="28"/>
      <c r="K39" s="30">
        <f>D39*70</f>
        <v>70</v>
      </c>
    </row>
    <row r="40" spans="1:11">
      <c r="A40" s="24">
        <v>32</v>
      </c>
      <c r="B40" s="33" t="s">
        <v>109</v>
      </c>
      <c r="C40" s="36" t="s">
        <v>77</v>
      </c>
      <c r="D40" s="34">
        <v>0</v>
      </c>
      <c r="E40" s="28"/>
      <c r="F40" s="28"/>
      <c r="G40" s="28"/>
      <c r="H40" s="28"/>
      <c r="I40" s="28"/>
      <c r="J40" s="28"/>
      <c r="K40" s="43">
        <f>D40*35</f>
        <v>0</v>
      </c>
    </row>
    <row r="41" spans="1:11">
      <c r="A41" s="24">
        <v>33</v>
      </c>
      <c r="B41" s="44" t="s">
        <v>110</v>
      </c>
      <c r="C41" s="36"/>
      <c r="D41" s="34"/>
      <c r="E41" s="28"/>
      <c r="F41" s="28"/>
      <c r="G41" s="28"/>
      <c r="H41" s="28"/>
      <c r="I41" s="28"/>
      <c r="J41" s="28"/>
      <c r="K41" s="28">
        <v>110</v>
      </c>
    </row>
    <row r="42" spans="1:11">
      <c r="A42" s="24">
        <v>34</v>
      </c>
      <c r="B42" s="44" t="s">
        <v>111</v>
      </c>
      <c r="C42" s="23" t="s">
        <v>112</v>
      </c>
      <c r="D42" s="34">
        <v>36</v>
      </c>
      <c r="E42" s="28"/>
      <c r="F42" s="28"/>
      <c r="G42" s="28"/>
      <c r="H42" s="28"/>
      <c r="I42" s="28"/>
      <c r="J42" s="28"/>
      <c r="K42" s="28">
        <f>D42*49.16</f>
        <v>1769.7599999999998</v>
      </c>
    </row>
    <row r="43" spans="1:11" ht="26.25">
      <c r="A43" s="24">
        <v>35</v>
      </c>
      <c r="B43" s="44" t="s">
        <v>113</v>
      </c>
      <c r="C43" s="23"/>
      <c r="D43" s="34"/>
      <c r="E43" s="28"/>
      <c r="F43" s="28"/>
      <c r="G43" s="28"/>
      <c r="H43" s="28"/>
      <c r="I43" s="28"/>
      <c r="J43" s="28"/>
      <c r="K43" s="28">
        <f>K36*3%</f>
        <v>179.53349999999995</v>
      </c>
    </row>
    <row r="44" spans="1:11">
      <c r="A44" s="24">
        <v>36</v>
      </c>
      <c r="B44" s="42" t="s">
        <v>114</v>
      </c>
      <c r="C44" s="23"/>
      <c r="D44" s="34"/>
      <c r="E44" s="28"/>
      <c r="F44" s="28"/>
      <c r="G44" s="28"/>
      <c r="H44" s="28"/>
      <c r="I44" s="28"/>
      <c r="J44" s="28"/>
      <c r="K44" s="28">
        <f>K45*20%</f>
        <v>119.69000000000001</v>
      </c>
    </row>
    <row r="45" spans="1:11">
      <c r="A45" s="24">
        <v>37</v>
      </c>
      <c r="B45" s="42" t="s">
        <v>115</v>
      </c>
      <c r="C45" s="45"/>
      <c r="D45" s="34"/>
      <c r="E45" s="28"/>
      <c r="F45" s="28"/>
      <c r="G45" s="28"/>
      <c r="H45" s="28"/>
      <c r="I45" s="28"/>
      <c r="J45" s="28"/>
      <c r="K45" s="28">
        <f>ROUND((K36*0.1),2)</f>
        <v>598.45000000000005</v>
      </c>
    </row>
    <row r="46" spans="1:11">
      <c r="A46" s="22"/>
      <c r="B46" s="65" t="s">
        <v>116</v>
      </c>
      <c r="C46" s="66"/>
      <c r="D46" s="66"/>
      <c r="E46" s="46"/>
      <c r="F46" s="46"/>
      <c r="G46" s="47"/>
      <c r="H46" s="46"/>
      <c r="I46" s="46"/>
      <c r="J46" s="47"/>
      <c r="K46" s="41">
        <f>SUM(K36:K45)</f>
        <v>9086.6031301999992</v>
      </c>
    </row>
    <row r="47" spans="1:11">
      <c r="A47" s="17"/>
      <c r="B47" s="17"/>
      <c r="C47" s="22"/>
      <c r="D47" s="22"/>
      <c r="E47" s="48"/>
      <c r="F47" s="48"/>
      <c r="G47" s="49"/>
      <c r="H47" s="49"/>
      <c r="I47" s="48"/>
      <c r="J47" s="50" t="s">
        <v>117</v>
      </c>
      <c r="K47" s="28">
        <f>ROUND((K46*0.21),2)</f>
        <v>1908.19</v>
      </c>
    </row>
    <row r="48" spans="1:11">
      <c r="A48" s="17"/>
      <c r="B48" s="17" t="s">
        <v>118</v>
      </c>
      <c r="C48" s="22"/>
      <c r="D48" s="22"/>
      <c r="E48" s="48"/>
      <c r="F48" s="48"/>
      <c r="G48" s="49"/>
      <c r="H48" s="49"/>
      <c r="I48" s="48"/>
      <c r="J48" s="50" t="s">
        <v>119</v>
      </c>
      <c r="K48" s="41">
        <f>SUM(K46:K47)</f>
        <v>10994.7931302</v>
      </c>
    </row>
    <row r="49" spans="1:11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1:11">
      <c r="A50" s="17"/>
      <c r="B50" s="20" t="s">
        <v>120</v>
      </c>
      <c r="C50" s="17"/>
      <c r="D50" s="20"/>
      <c r="E50" s="22"/>
      <c r="F50" s="20" t="s">
        <v>121</v>
      </c>
      <c r="G50" s="22"/>
      <c r="H50" s="17"/>
      <c r="I50" s="17"/>
      <c r="J50" s="22"/>
      <c r="K50" s="17"/>
    </row>
    <row r="51" spans="1:11">
      <c r="A51" s="17"/>
      <c r="B51" s="22"/>
      <c r="C51" s="20"/>
      <c r="D51" s="20"/>
      <c r="E51" s="22"/>
      <c r="F51" s="22"/>
      <c r="G51" s="22"/>
      <c r="H51" s="20"/>
      <c r="I51" s="17"/>
      <c r="J51" s="22"/>
      <c r="K51" s="17"/>
    </row>
    <row r="52" spans="1:11">
      <c r="A52" s="17"/>
      <c r="B52" s="20" t="s">
        <v>122</v>
      </c>
      <c r="C52" s="17"/>
      <c r="D52" s="22"/>
      <c r="E52" s="22"/>
      <c r="F52" s="20" t="s">
        <v>123</v>
      </c>
      <c r="G52" s="17"/>
      <c r="H52" s="49"/>
      <c r="I52" s="17"/>
      <c r="J52" s="49"/>
      <c r="K52" s="22"/>
    </row>
    <row r="53" spans="1:11">
      <c r="A53" s="17"/>
      <c r="B53" s="22"/>
      <c r="C53" s="51"/>
      <c r="D53" s="22"/>
      <c r="E53" s="22"/>
      <c r="F53" s="22"/>
      <c r="G53" s="17"/>
      <c r="H53" s="49"/>
      <c r="I53" s="49"/>
      <c r="J53" s="17"/>
      <c r="K53" s="22"/>
    </row>
    <row r="54" spans="1:11">
      <c r="A54" s="17"/>
      <c r="B54" s="20" t="s">
        <v>124</v>
      </c>
      <c r="C54" s="17"/>
      <c r="D54" s="22"/>
      <c r="E54" s="22"/>
      <c r="F54" s="20" t="s">
        <v>125</v>
      </c>
      <c r="G54" s="17"/>
      <c r="H54" s="49"/>
      <c r="I54" s="49"/>
      <c r="J54" s="17"/>
      <c r="K54" s="22"/>
    </row>
    <row r="55" spans="1:11">
      <c r="A55" s="17"/>
      <c r="B55" s="51" t="s">
        <v>126</v>
      </c>
      <c r="C55" s="51"/>
      <c r="D55" s="22"/>
      <c r="E55" s="22"/>
      <c r="F55" s="22"/>
      <c r="G55" s="17"/>
      <c r="H55" s="49"/>
      <c r="I55" s="49"/>
      <c r="J55" s="17"/>
      <c r="K55" s="22"/>
    </row>
    <row r="56" spans="1:11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>
      <c r="A57" s="17"/>
      <c r="B57" s="20"/>
      <c r="C57" s="17"/>
      <c r="D57" s="20"/>
      <c r="E57" s="22"/>
      <c r="F57" s="20"/>
      <c r="G57" s="22"/>
      <c r="H57" s="17"/>
      <c r="I57" s="17"/>
      <c r="J57" s="22"/>
      <c r="K57" s="17"/>
    </row>
    <row r="58" spans="1:11">
      <c r="A58" s="17"/>
      <c r="B58" s="22"/>
      <c r="C58" s="20"/>
      <c r="D58" s="20"/>
      <c r="E58" s="22"/>
      <c r="F58" s="22"/>
      <c r="G58" s="22"/>
      <c r="H58" s="20"/>
      <c r="I58" s="17"/>
      <c r="J58" s="22"/>
      <c r="K58" s="17"/>
    </row>
    <row r="59" spans="1:11">
      <c r="A59" s="17"/>
      <c r="B59" s="22"/>
      <c r="C59" s="51"/>
      <c r="D59" s="20"/>
      <c r="E59" s="22"/>
      <c r="F59" s="20"/>
      <c r="G59" s="22"/>
      <c r="H59" s="22"/>
      <c r="I59" s="17"/>
      <c r="J59" s="22"/>
      <c r="K59" s="19"/>
    </row>
    <row r="60" spans="1:11">
      <c r="A60" s="17"/>
      <c r="B60" s="20"/>
      <c r="C60" s="17"/>
      <c r="D60" s="22"/>
      <c r="E60" s="22"/>
      <c r="F60" s="20"/>
      <c r="G60" s="17"/>
      <c r="H60" s="49"/>
      <c r="I60" s="17"/>
      <c r="J60" s="49"/>
      <c r="K60" s="22"/>
    </row>
    <row r="61" spans="1:11">
      <c r="A61" s="17"/>
      <c r="B61" s="22"/>
      <c r="C61" s="51"/>
      <c r="D61" s="22"/>
      <c r="E61" s="22"/>
      <c r="F61" s="22"/>
      <c r="G61" s="17"/>
      <c r="H61" s="49"/>
      <c r="I61" s="49"/>
      <c r="J61" s="17"/>
      <c r="K61" s="22"/>
    </row>
    <row r="62" spans="1:11">
      <c r="A62" s="17"/>
      <c r="B62" s="22"/>
      <c r="C62" s="51"/>
      <c r="D62" s="22"/>
      <c r="E62" s="22"/>
      <c r="F62" s="20"/>
      <c r="G62" s="17"/>
      <c r="H62" s="49"/>
      <c r="I62" s="49"/>
      <c r="J62" s="17"/>
      <c r="K62" s="22"/>
    </row>
    <row r="63" spans="1:11">
      <c r="A63" s="17"/>
      <c r="B63" s="20"/>
      <c r="C63" s="17"/>
      <c r="D63" s="22"/>
      <c r="E63" s="22"/>
      <c r="F63" s="20"/>
      <c r="G63" s="17"/>
      <c r="H63" s="49"/>
      <c r="I63" s="49"/>
      <c r="J63" s="17"/>
      <c r="K63" s="22"/>
    </row>
    <row r="64" spans="1:11">
      <c r="A64" s="17"/>
      <c r="B64" s="22"/>
      <c r="C64" s="51"/>
      <c r="D64" s="22"/>
      <c r="E64" s="22"/>
      <c r="F64" s="22"/>
      <c r="G64" s="17"/>
      <c r="H64" s="49"/>
      <c r="I64" s="49"/>
      <c r="J64" s="17"/>
      <c r="K64" s="22"/>
    </row>
    <row r="65" spans="1:11">
      <c r="A65" s="17"/>
      <c r="B65" s="22"/>
      <c r="C65" s="17"/>
      <c r="D65" s="20"/>
      <c r="E65" s="22"/>
      <c r="F65" s="17"/>
      <c r="G65" s="22"/>
      <c r="H65" s="22"/>
      <c r="I65" s="17"/>
      <c r="J65" s="22"/>
      <c r="K65" s="17"/>
    </row>
    <row r="66" spans="1:11">
      <c r="A66" s="17"/>
      <c r="B66" s="51"/>
      <c r="C66" s="17"/>
      <c r="D66" s="20"/>
      <c r="E66" s="22"/>
      <c r="F66" s="17"/>
      <c r="G66" s="22"/>
      <c r="H66" s="22"/>
      <c r="I66" s="17"/>
      <c r="J66" s="22"/>
      <c r="K66" s="17"/>
    </row>
    <row r="67" spans="1:11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1:11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1:11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1:11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1:11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1:11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1:1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1:11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1:11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1:11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1:11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1:11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1:11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1:11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1:11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1:11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1:11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1:11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1:1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1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1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1:11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1:11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1:11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1:1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1:11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1:11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1:11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1:11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1:11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1:11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1:11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1:11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1:11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1:11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1:11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1:1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1:11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1:1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1:11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1:1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1:11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1:11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1:11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1:11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1:11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1:11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1:11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1:11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1:11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1:11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1:11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1:11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1:11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1:11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1:11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1:11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1:11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1:11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1:11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1:11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1:11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1:11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1:11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1:11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1:11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1:11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1:11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1:11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1:11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1:1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1:11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1:11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1:11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1:1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1:1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1:1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1:1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1:11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1:11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1:11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1:11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1:11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1:11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1:11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1:1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1:11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1:11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1:11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1:11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1:11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1:11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1:11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1:11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1:11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1:11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1:11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1:11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1:11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1:11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1:11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1:11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1:11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1:11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1:11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1:11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1:11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1:11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1:11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1:11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1:11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1:11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1:11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1:11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1:11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1:11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1:11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1:11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1:1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1:1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  <row r="197" spans="1:1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</row>
    <row r="198" spans="1:1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</row>
    <row r="199" spans="1:11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</row>
    <row r="200" spans="1:11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</row>
    <row r="201" spans="1:11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</row>
    <row r="202" spans="1:11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</row>
    <row r="203" spans="1:11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</row>
    <row r="204" spans="1:11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</row>
    <row r="205" spans="1:11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</row>
    <row r="206" spans="1:11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</row>
    <row r="207" spans="1:11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</row>
    <row r="208" spans="1:11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</row>
    <row r="209" spans="1:11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</row>
    <row r="210" spans="1:11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</row>
    <row r="211" spans="1:11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</row>
    <row r="212" spans="1:11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</row>
    <row r="213" spans="1:11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</row>
    <row r="214" spans="1:11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</row>
    <row r="215" spans="1:11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</row>
    <row r="216" spans="1:11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</row>
    <row r="217" spans="1:11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</row>
    <row r="218" spans="1:11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</row>
    <row r="219" spans="1:11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</row>
    <row r="220" spans="1:11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</row>
    <row r="221" spans="1:1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</row>
    <row r="222" spans="1:1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</row>
    <row r="223" spans="1:1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</row>
    <row r="224" spans="1:1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</row>
    <row r="225" spans="1:1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</row>
    <row r="226" spans="1:1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</row>
    <row r="227" spans="1:11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</row>
    <row r="229" spans="1:1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</row>
    <row r="230" spans="1:1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</row>
    <row r="231" spans="1:1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</row>
    <row r="232" spans="1:1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</row>
    <row r="233" spans="1:11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</row>
    <row r="234" spans="1:11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</row>
    <row r="235" spans="1:11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</row>
    <row r="236" spans="1:11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</row>
    <row r="237" spans="1:11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</row>
    <row r="238" spans="1:11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</row>
    <row r="239" spans="1:11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</row>
    <row r="240" spans="1:11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</row>
    <row r="241" spans="1:11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</row>
    <row r="242" spans="1:11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</row>
    <row r="243" spans="1:11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</row>
    <row r="244" spans="1:11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</row>
    <row r="245" spans="1:11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</row>
    <row r="246" spans="1:11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</row>
    <row r="247" spans="1:11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</row>
    <row r="248" spans="1:11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</row>
    <row r="249" spans="1:11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</row>
    <row r="250" spans="1:11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</row>
    <row r="251" spans="1:11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</row>
    <row r="252" spans="1:11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</row>
    <row r="253" spans="1:11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</row>
    <row r="254" spans="1:11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</row>
    <row r="255" spans="1:11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</row>
    <row r="256" spans="1:11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</row>
    <row r="257" spans="1:11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</row>
    <row r="258" spans="1:11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</row>
    <row r="259" spans="1:11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</row>
    <row r="260" spans="1:11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</row>
    <row r="261" spans="1:11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</row>
    <row r="262" spans="1:11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</row>
    <row r="263" spans="1:11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</row>
    <row r="264" spans="1:11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</row>
    <row r="265" spans="1:11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</row>
    <row r="266" spans="1:11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</row>
    <row r="267" spans="1:11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</row>
    <row r="268" spans="1:11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</row>
    <row r="269" spans="1:11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</row>
    <row r="270" spans="1:11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</row>
    <row r="271" spans="1:11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</row>
    <row r="272" spans="1:11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</row>
    <row r="273" spans="1:11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</row>
    <row r="274" spans="1:11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</row>
    <row r="275" spans="1:11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</row>
    <row r="276" spans="1:11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</row>
    <row r="277" spans="1:11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</row>
    <row r="278" spans="1:11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</row>
    <row r="279" spans="1:11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</row>
    <row r="280" spans="1:11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</row>
    <row r="281" spans="1:11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</row>
    <row r="282" spans="1:11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</row>
    <row r="283" spans="1:11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</row>
    <row r="284" spans="1:11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</row>
    <row r="285" spans="1:11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</row>
    <row r="286" spans="1:11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</row>
    <row r="287" spans="1:11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</row>
    <row r="288" spans="1:11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</row>
    <row r="289" spans="1:11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</row>
    <row r="290" spans="1:11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</row>
    <row r="291" spans="1:11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</row>
    <row r="292" spans="1:11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</row>
    <row r="293" spans="1:11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</row>
    <row r="294" spans="1:11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</row>
    <row r="295" spans="1:11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</row>
    <row r="296" spans="1:11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</row>
    <row r="297" spans="1:11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</row>
    <row r="298" spans="1:11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</row>
    <row r="299" spans="1:11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</row>
    <row r="300" spans="1:11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</row>
    <row r="301" spans="1:11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</row>
    <row r="302" spans="1:11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</row>
    <row r="303" spans="1:11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</row>
    <row r="304" spans="1:11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</row>
    <row r="305" spans="1:11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</row>
    <row r="306" spans="1:11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</row>
    <row r="307" spans="1:11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</row>
    <row r="308" spans="1:11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</row>
    <row r="309" spans="1:11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</row>
    <row r="310" spans="1:11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</row>
    <row r="311" spans="1:11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</row>
    <row r="312" spans="1:11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</row>
    <row r="313" spans="1:11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</row>
    <row r="314" spans="1:11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</row>
    <row r="315" spans="1:11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</row>
    <row r="316" spans="1:11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</row>
    <row r="317" spans="1:11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</row>
    <row r="318" spans="1:11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</row>
    <row r="319" spans="1:11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</row>
    <row r="320" spans="1:11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</row>
    <row r="321" spans="1:1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</row>
    <row r="322" spans="1:1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</row>
    <row r="323" spans="1:1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</row>
    <row r="324" spans="1:1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</row>
    <row r="325" spans="1:11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</row>
    <row r="326" spans="1:11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</row>
    <row r="327" spans="1:11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</row>
    <row r="328" spans="1:11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</row>
    <row r="329" spans="1:11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</row>
    <row r="330" spans="1:11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</row>
    <row r="331" spans="1:11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</row>
    <row r="332" spans="1:11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</row>
    <row r="333" spans="1:11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</row>
    <row r="334" spans="1:11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</row>
    <row r="335" spans="1:11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</row>
    <row r="336" spans="1:11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</row>
    <row r="337" spans="1:11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</row>
    <row r="338" spans="1:11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</row>
    <row r="339" spans="1:11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</row>
    <row r="340" spans="1:11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</row>
    <row r="341" spans="1:11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</row>
    <row r="342" spans="1:11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</row>
    <row r="343" spans="1:11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</row>
    <row r="344" spans="1:11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</row>
    <row r="345" spans="1:11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</row>
    <row r="346" spans="1:11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</row>
    <row r="347" spans="1:11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</row>
    <row r="348" spans="1:11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</row>
    <row r="349" spans="1:11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</row>
    <row r="350" spans="1:11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</row>
    <row r="351" spans="1:11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</row>
    <row r="352" spans="1:11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</row>
    <row r="353" spans="1:11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</row>
    <row r="354" spans="1:11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</row>
    <row r="355" spans="1:11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</row>
    <row r="356" spans="1:11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</row>
    <row r="357" spans="1:11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</row>
    <row r="358" spans="1:11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</row>
    <row r="359" spans="1:11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</row>
    <row r="360" spans="1:11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</row>
    <row r="361" spans="1:11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</row>
    <row r="362" spans="1:11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</row>
    <row r="363" spans="1:11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</row>
    <row r="364" spans="1:11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</row>
    <row r="365" spans="1:11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</row>
    <row r="366" spans="1:11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</row>
    <row r="367" spans="1:11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</row>
    <row r="368" spans="1:11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</row>
    <row r="369" spans="1:11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</row>
    <row r="370" spans="1:11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</row>
    <row r="371" spans="1:11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</row>
    <row r="372" spans="1:11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</row>
    <row r="373" spans="1:11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</row>
    <row r="374" spans="1:11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</row>
    <row r="375" spans="1:11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</row>
    <row r="376" spans="1:11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</row>
    <row r="377" spans="1:11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</row>
    <row r="378" spans="1:11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</row>
    <row r="379" spans="1:11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</row>
    <row r="380" spans="1:11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</row>
    <row r="381" spans="1:11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</row>
    <row r="382" spans="1:11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</row>
    <row r="383" spans="1:11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</row>
    <row r="384" spans="1:11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</row>
    <row r="385" spans="1:11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</row>
    <row r="386" spans="1:11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</row>
    <row r="387" spans="1:11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</row>
    <row r="388" spans="1:11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</row>
    <row r="389" spans="1:11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</row>
    <row r="390" spans="1:11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</row>
    <row r="391" spans="1:11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</row>
    <row r="392" spans="1:11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</row>
    <row r="393" spans="1:11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</row>
    <row r="394" spans="1:11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</row>
    <row r="395" spans="1:11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</row>
    <row r="396" spans="1:11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</row>
    <row r="397" spans="1:11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</row>
    <row r="398" spans="1:11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</row>
    <row r="399" spans="1:11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</row>
    <row r="400" spans="1:11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</row>
    <row r="401" spans="1:11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</row>
    <row r="402" spans="1:11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</row>
    <row r="403" spans="1:11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</row>
    <row r="404" spans="1:11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</row>
    <row r="405" spans="1:11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</row>
    <row r="406" spans="1:11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</row>
    <row r="407" spans="1:11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</row>
    <row r="408" spans="1:11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</row>
    <row r="409" spans="1:11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</row>
    <row r="410" spans="1:11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</row>
    <row r="411" spans="1:11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</row>
    <row r="412" spans="1:11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</row>
    <row r="413" spans="1:11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</row>
    <row r="414" spans="1:11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</row>
    <row r="415" spans="1:11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</row>
    <row r="416" spans="1:11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</row>
    <row r="417" spans="1:11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</row>
    <row r="418" spans="1:11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</row>
    <row r="419" spans="1:11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</row>
    <row r="420" spans="1:11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</row>
    <row r="421" spans="1:11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</row>
    <row r="422" spans="1:11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</row>
    <row r="423" spans="1:11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</row>
    <row r="424" spans="1:11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</row>
    <row r="425" spans="1:11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</row>
    <row r="426" spans="1:11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</row>
    <row r="427" spans="1:11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</row>
    <row r="428" spans="1:11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</row>
    <row r="429" spans="1:11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</row>
    <row r="430" spans="1:11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</row>
    <row r="431" spans="1:11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</row>
    <row r="432" spans="1:11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</row>
    <row r="433" spans="1:11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</row>
    <row r="434" spans="1:11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</row>
    <row r="435" spans="1:11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</row>
    <row r="436" spans="1:11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</row>
    <row r="437" spans="1:11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</row>
    <row r="438" spans="1:11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</row>
    <row r="439" spans="1:11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</row>
    <row r="440" spans="1:11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</row>
    <row r="441" spans="1:11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</row>
    <row r="442" spans="1:11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</row>
    <row r="443" spans="1:11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</row>
    <row r="444" spans="1:11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</row>
    <row r="445" spans="1:11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</row>
    <row r="446" spans="1:11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</row>
    <row r="447" spans="1:11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</row>
    <row r="448" spans="1:11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</row>
    <row r="449" spans="1:11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</row>
    <row r="450" spans="1:11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</row>
    <row r="451" spans="1:11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</row>
    <row r="452" spans="1:11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</row>
    <row r="453" spans="1:11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</row>
    <row r="454" spans="1:11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</row>
    <row r="455" spans="1:11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</row>
    <row r="456" spans="1:11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</row>
    <row r="457" spans="1:11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</row>
    <row r="458" spans="1:11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</row>
    <row r="459" spans="1:11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</row>
    <row r="460" spans="1:11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</row>
    <row r="461" spans="1:11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</row>
    <row r="462" spans="1:11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</row>
    <row r="463" spans="1:11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</row>
    <row r="464" spans="1:11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</row>
    <row r="465" spans="1:11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</row>
    <row r="466" spans="1:11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</row>
    <row r="467" spans="1:11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</row>
    <row r="468" spans="1:11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</row>
    <row r="469" spans="1:11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</row>
    <row r="470" spans="1:11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</row>
    <row r="471" spans="1:11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</row>
    <row r="472" spans="1:11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</row>
    <row r="473" spans="1:11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</row>
    <row r="474" spans="1:11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</row>
    <row r="475" spans="1:11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</row>
    <row r="476" spans="1:11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</row>
    <row r="477" spans="1:1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</row>
    <row r="478" spans="1:11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</row>
    <row r="479" spans="1:11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</row>
    <row r="480" spans="1:11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</row>
    <row r="481" spans="1:11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</row>
    <row r="482" spans="1:11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</row>
    <row r="483" spans="1:11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</row>
    <row r="484" spans="1:11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</row>
    <row r="485" spans="1:11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</row>
    <row r="486" spans="1:11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</row>
    <row r="487" spans="1:11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</row>
    <row r="488" spans="1:11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</row>
    <row r="489" spans="1:11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</row>
    <row r="490" spans="1:11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</row>
    <row r="491" spans="1:11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</row>
    <row r="492" spans="1:11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</row>
    <row r="493" spans="1:11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</row>
    <row r="494" spans="1:11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</row>
    <row r="495" spans="1:11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</row>
    <row r="496" spans="1:11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</row>
    <row r="497" spans="1:11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</row>
    <row r="498" spans="1:11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</row>
    <row r="499" spans="1:11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</row>
    <row r="500" spans="1:11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</row>
    <row r="501" spans="1:11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</row>
    <row r="502" spans="1:11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</row>
    <row r="503" spans="1:11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</row>
    <row r="504" spans="1:11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</row>
    <row r="505" spans="1:11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</row>
    <row r="506" spans="1:11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</row>
    <row r="507" spans="1:11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</row>
    <row r="508" spans="1:11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</row>
    <row r="509" spans="1:11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</row>
    <row r="510" spans="1:11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</row>
    <row r="511" spans="1:11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</row>
    <row r="512" spans="1:11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</row>
    <row r="513" spans="1:11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</row>
    <row r="514" spans="1:11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</row>
    <row r="515" spans="1:11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</row>
    <row r="516" spans="1:11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</row>
    <row r="517" spans="1:11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</row>
    <row r="518" spans="1:11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</row>
    <row r="519" spans="1:11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</row>
    <row r="520" spans="1:11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</row>
    <row r="521" spans="1:11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</row>
    <row r="522" spans="1:11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</row>
    <row r="523" spans="1:11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</row>
    <row r="524" spans="1:11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</row>
    <row r="525" spans="1:11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</row>
    <row r="526" spans="1:11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</row>
    <row r="527" spans="1:11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</row>
    <row r="528" spans="1:11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</row>
    <row r="529" spans="1:11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</row>
    <row r="530" spans="1:11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</row>
    <row r="531" spans="1:11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</row>
    <row r="532" spans="1:11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</row>
    <row r="533" spans="1:11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</row>
    <row r="534" spans="1:11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</row>
    <row r="535" spans="1:11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</row>
    <row r="536" spans="1:11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</row>
    <row r="537" spans="1:11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</row>
    <row r="538" spans="1:11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</row>
    <row r="539" spans="1:11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</row>
    <row r="540" spans="1:11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</row>
    <row r="541" spans="1:11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</row>
    <row r="542" spans="1:11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</row>
    <row r="543" spans="1:11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</row>
    <row r="544" spans="1:11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</row>
    <row r="545" spans="1:11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</row>
    <row r="546" spans="1:11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</row>
    <row r="547" spans="1:11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</row>
    <row r="548" spans="1:11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</row>
    <row r="549" spans="1:11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</row>
    <row r="550" spans="1:11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</row>
    <row r="551" spans="1:11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</row>
    <row r="552" spans="1:11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</row>
    <row r="553" spans="1:11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</row>
    <row r="554" spans="1:11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</row>
    <row r="555" spans="1:11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</row>
    <row r="556" spans="1:11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</row>
    <row r="557" spans="1:11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</row>
    <row r="558" spans="1:11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</row>
    <row r="559" spans="1:11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</row>
    <row r="560" spans="1:11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</row>
    <row r="561" spans="1:11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</row>
    <row r="562" spans="1:11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</row>
    <row r="563" spans="1:11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</row>
    <row r="564" spans="1:11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</row>
    <row r="565" spans="1:11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</row>
    <row r="566" spans="1:11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</row>
    <row r="567" spans="1:11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</row>
    <row r="568" spans="1:11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</row>
    <row r="569" spans="1:11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</row>
    <row r="570" spans="1:11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</row>
    <row r="571" spans="1:11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</row>
    <row r="572" spans="1:11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</row>
    <row r="573" spans="1:11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</row>
    <row r="574" spans="1:11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</row>
    <row r="575" spans="1:11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</row>
    <row r="576" spans="1:11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</row>
    <row r="577" spans="1:11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</row>
    <row r="578" spans="1:11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</row>
    <row r="579" spans="1:11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</row>
    <row r="580" spans="1:11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</row>
    <row r="581" spans="1:11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</row>
    <row r="582" spans="1:11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</row>
    <row r="583" spans="1:11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</row>
    <row r="584" spans="1:11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</row>
    <row r="585" spans="1:11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</row>
    <row r="586" spans="1:11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</row>
    <row r="587" spans="1:11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</row>
    <row r="588" spans="1:11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</row>
    <row r="589" spans="1:11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</row>
    <row r="590" spans="1:11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</row>
    <row r="591" spans="1:11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</row>
    <row r="592" spans="1:11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</row>
    <row r="593" spans="1:11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</row>
    <row r="594" spans="1:11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</row>
    <row r="595" spans="1:11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</row>
    <row r="596" spans="1:11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</row>
    <row r="597" spans="1:11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</row>
    <row r="598" spans="1:11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</row>
    <row r="599" spans="1:11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</row>
    <row r="600" spans="1:11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</row>
    <row r="601" spans="1:11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</row>
    <row r="602" spans="1:11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</row>
    <row r="603" spans="1:11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</row>
    <row r="604" spans="1:11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</row>
    <row r="605" spans="1:11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</row>
    <row r="606" spans="1:11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</row>
    <row r="607" spans="1:11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</row>
    <row r="608" spans="1:11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</row>
    <row r="609" spans="1:11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</row>
    <row r="610" spans="1:11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</row>
    <row r="611" spans="1:11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</row>
    <row r="612" spans="1:11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</row>
    <row r="613" spans="1:11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</row>
    <row r="614" spans="1:11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</row>
    <row r="615" spans="1:11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</row>
    <row r="616" spans="1:11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</row>
    <row r="617" spans="1:11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</row>
    <row r="618" spans="1:11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</row>
    <row r="619" spans="1:11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</row>
    <row r="620" spans="1:11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</row>
    <row r="621" spans="1:11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</row>
    <row r="622" spans="1:11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</row>
    <row r="623" spans="1:11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</row>
    <row r="624" spans="1:11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</row>
    <row r="625" spans="1:11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</row>
    <row r="626" spans="1:11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</row>
    <row r="627" spans="1:11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</row>
    <row r="628" spans="1:11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</row>
    <row r="629" spans="1:11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</row>
    <row r="630" spans="1:11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</row>
    <row r="631" spans="1:11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</row>
    <row r="632" spans="1:11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</row>
    <row r="633" spans="1:11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</row>
    <row r="634" spans="1:11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</row>
    <row r="635" spans="1:11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</row>
    <row r="636" spans="1:11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</row>
    <row r="637" spans="1:11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</row>
    <row r="638" spans="1:11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</row>
    <row r="639" spans="1:11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</row>
    <row r="640" spans="1:11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</row>
    <row r="641" spans="1:11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</row>
    <row r="642" spans="1:11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</row>
    <row r="643" spans="1:11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</row>
    <row r="644" spans="1:11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</row>
    <row r="645" spans="1:11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</row>
    <row r="646" spans="1:11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</row>
    <row r="647" spans="1:11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</row>
    <row r="648" spans="1:11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</row>
    <row r="649" spans="1:11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</row>
    <row r="650" spans="1:11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</row>
    <row r="651" spans="1:11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</row>
    <row r="652" spans="1:11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</row>
    <row r="653" spans="1:11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</row>
    <row r="654" spans="1:11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</row>
    <row r="655" spans="1:11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</row>
    <row r="656" spans="1:11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</row>
    <row r="657" spans="1:11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</row>
    <row r="658" spans="1:11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</row>
    <row r="659" spans="1:11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</row>
    <row r="660" spans="1:11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</row>
    <row r="661" spans="1:11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</row>
    <row r="662" spans="1:11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</row>
    <row r="663" spans="1:11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</row>
    <row r="664" spans="1:11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</row>
    <row r="665" spans="1:11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</row>
    <row r="666" spans="1:11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</row>
    <row r="667" spans="1:11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</row>
    <row r="668" spans="1:11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</row>
    <row r="669" spans="1:11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</row>
    <row r="670" spans="1:11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</row>
    <row r="671" spans="1:11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</row>
    <row r="672" spans="1:11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</row>
    <row r="673" spans="1:11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</row>
    <row r="674" spans="1:11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</row>
    <row r="675" spans="1:11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</row>
    <row r="676" spans="1:11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</row>
    <row r="677" spans="1:11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</row>
    <row r="678" spans="1:11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</row>
    <row r="679" spans="1:11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</row>
    <row r="680" spans="1:11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</row>
    <row r="681" spans="1:11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</row>
    <row r="682" spans="1:11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</row>
    <row r="683" spans="1:11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</row>
    <row r="684" spans="1:11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</row>
    <row r="685" spans="1:11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</row>
    <row r="686" spans="1:11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</row>
    <row r="687" spans="1:11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</row>
    <row r="688" spans="1:11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</row>
    <row r="689" spans="1:11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</row>
    <row r="690" spans="1:11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</row>
    <row r="691" spans="1:11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</row>
    <row r="692" spans="1:11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</row>
    <row r="693" spans="1:11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</row>
    <row r="694" spans="1:11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</row>
    <row r="695" spans="1:11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</row>
    <row r="696" spans="1:11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</row>
    <row r="697" spans="1:11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</row>
    <row r="698" spans="1:11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</row>
    <row r="699" spans="1:11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</row>
    <row r="700" spans="1:11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</row>
    <row r="701" spans="1:11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</row>
    <row r="702" spans="1:11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</row>
    <row r="703" spans="1:11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</row>
    <row r="704" spans="1:11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</row>
    <row r="705" spans="1:11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</row>
    <row r="706" spans="1:11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</row>
    <row r="707" spans="1:11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</row>
    <row r="708" spans="1:11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</row>
    <row r="709" spans="1:11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</row>
    <row r="710" spans="1:11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</row>
    <row r="711" spans="1:11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</row>
    <row r="712" spans="1:11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</row>
    <row r="713" spans="1:11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</row>
    <row r="714" spans="1:11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</row>
    <row r="715" spans="1:11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</row>
    <row r="716" spans="1:11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</row>
    <row r="717" spans="1:11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</row>
    <row r="718" spans="1:11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</row>
    <row r="719" spans="1:11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</row>
    <row r="720" spans="1:11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</row>
    <row r="721" spans="1:11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</row>
    <row r="722" spans="1:11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</row>
    <row r="723" spans="1:11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</row>
    <row r="724" spans="1:11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</row>
    <row r="725" spans="1:11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</row>
    <row r="726" spans="1:11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</row>
    <row r="727" spans="1:11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</row>
    <row r="728" spans="1:11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</row>
    <row r="729" spans="1:11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</row>
    <row r="730" spans="1:11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</row>
    <row r="731" spans="1:11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</row>
    <row r="732" spans="1:11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</row>
    <row r="733" spans="1:11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</row>
    <row r="734" spans="1:11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</row>
    <row r="735" spans="1:11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</row>
    <row r="736" spans="1:11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</row>
    <row r="737" spans="1:11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</row>
    <row r="738" spans="1:11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</row>
    <row r="739" spans="1:11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</row>
    <row r="740" spans="1:11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</row>
    <row r="741" spans="1:11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</row>
    <row r="742" spans="1:11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</row>
    <row r="743" spans="1:11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</row>
    <row r="744" spans="1:11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</row>
    <row r="745" spans="1:11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</row>
    <row r="746" spans="1:11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</row>
    <row r="747" spans="1:11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</row>
    <row r="748" spans="1:11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</row>
    <row r="749" spans="1:11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</row>
    <row r="750" spans="1:11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</row>
    <row r="751" spans="1:11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</row>
    <row r="752" spans="1:11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</row>
    <row r="753" spans="1:11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</row>
    <row r="754" spans="1:11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</row>
    <row r="755" spans="1:11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</row>
    <row r="756" spans="1:11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</row>
    <row r="757" spans="1:11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</row>
    <row r="758" spans="1:11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</row>
    <row r="759" spans="1:11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</row>
    <row r="760" spans="1:11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</row>
    <row r="761" spans="1:11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</row>
    <row r="762" spans="1:11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</row>
    <row r="763" spans="1:11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</row>
    <row r="764" spans="1:11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</row>
    <row r="765" spans="1:11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</row>
    <row r="766" spans="1:11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</row>
    <row r="767" spans="1:11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</row>
    <row r="768" spans="1:11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</row>
    <row r="769" spans="1:11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</row>
    <row r="770" spans="1:11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</row>
    <row r="771" spans="1:11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</row>
    <row r="772" spans="1:11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</row>
    <row r="773" spans="1:11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</row>
    <row r="774" spans="1:11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</row>
    <row r="775" spans="1:11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</row>
    <row r="776" spans="1:11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</row>
    <row r="777" spans="1:11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</row>
    <row r="778" spans="1:11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</row>
    <row r="779" spans="1:11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</row>
    <row r="780" spans="1:11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</row>
    <row r="781" spans="1:11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</row>
    <row r="782" spans="1:11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</row>
    <row r="783" spans="1:11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</row>
    <row r="784" spans="1:11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</row>
    <row r="785" spans="1:11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</row>
    <row r="786" spans="1:11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</row>
    <row r="787" spans="1:11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</row>
    <row r="788" spans="1:11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</row>
    <row r="789" spans="1:11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</row>
    <row r="790" spans="1:11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</row>
    <row r="791" spans="1:11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</row>
    <row r="792" spans="1:11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</row>
    <row r="793" spans="1:11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</row>
    <row r="794" spans="1:11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</row>
    <row r="795" spans="1:11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</row>
    <row r="796" spans="1:11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</row>
    <row r="797" spans="1:11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</row>
    <row r="798" spans="1:11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</row>
    <row r="799" spans="1:11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</row>
    <row r="800" spans="1:11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</row>
    <row r="801" spans="1:11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</row>
    <row r="802" spans="1:11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</row>
    <row r="803" spans="1:11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</row>
    <row r="804" spans="1:11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</row>
    <row r="805" spans="1:11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</row>
    <row r="806" spans="1:11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</row>
    <row r="807" spans="1:11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</row>
    <row r="808" spans="1:11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</row>
    <row r="809" spans="1:11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</row>
    <row r="810" spans="1:11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</row>
    <row r="811" spans="1:11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</row>
    <row r="812" spans="1:11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</row>
    <row r="813" spans="1:11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</row>
    <row r="814" spans="1:11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</row>
    <row r="815" spans="1:11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</row>
    <row r="816" spans="1:11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</row>
    <row r="817" spans="1:11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</row>
    <row r="818" spans="1:11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</row>
    <row r="819" spans="1:11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</row>
    <row r="820" spans="1:11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</row>
    <row r="821" spans="1:11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</row>
    <row r="822" spans="1:11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</row>
    <row r="823" spans="1:11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</row>
    <row r="824" spans="1:11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</row>
    <row r="825" spans="1:11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</row>
    <row r="826" spans="1:11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</row>
    <row r="827" spans="1:11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</row>
    <row r="828" spans="1:11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</row>
    <row r="829" spans="1:11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</row>
    <row r="830" spans="1:11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</row>
    <row r="831" spans="1:11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</row>
    <row r="832" spans="1:11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</row>
    <row r="833" spans="1:11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</row>
    <row r="834" spans="1:11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</row>
    <row r="835" spans="1:11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</row>
    <row r="836" spans="1:11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</row>
    <row r="837" spans="1:11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</row>
    <row r="838" spans="1:11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</row>
    <row r="839" spans="1:11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</row>
    <row r="840" spans="1:11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</row>
    <row r="841" spans="1:11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</row>
    <row r="842" spans="1:11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</row>
    <row r="843" spans="1:11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</row>
    <row r="844" spans="1:11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</row>
    <row r="845" spans="1:11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</row>
    <row r="846" spans="1:11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</row>
    <row r="847" spans="1:11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</row>
    <row r="848" spans="1:11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</row>
    <row r="849" spans="1:11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</row>
    <row r="850" spans="1:11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</row>
    <row r="851" spans="1:11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</row>
    <row r="852" spans="1:11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</row>
    <row r="853" spans="1:11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</row>
    <row r="854" spans="1:11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</row>
    <row r="855" spans="1:11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</row>
    <row r="856" spans="1:11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</row>
    <row r="857" spans="1:11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</row>
    <row r="858" spans="1:11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</row>
    <row r="859" spans="1:11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</row>
    <row r="860" spans="1:11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</row>
    <row r="861" spans="1:11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</row>
    <row r="862" spans="1:11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</row>
    <row r="863" spans="1:11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</row>
    <row r="864" spans="1:11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</row>
    <row r="865" spans="1:11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</row>
    <row r="866" spans="1:11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</row>
    <row r="867" spans="1:11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</row>
    <row r="868" spans="1:11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</row>
    <row r="869" spans="1:11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</row>
    <row r="870" spans="1:11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</row>
    <row r="871" spans="1:11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</row>
    <row r="872" spans="1:11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</row>
    <row r="873" spans="1:11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</row>
    <row r="874" spans="1:11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</row>
    <row r="875" spans="1:11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</row>
    <row r="876" spans="1:11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</row>
    <row r="877" spans="1:11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</row>
    <row r="878" spans="1:11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</row>
    <row r="879" spans="1:11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</row>
    <row r="880" spans="1:11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</row>
    <row r="881" spans="1:11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</row>
    <row r="882" spans="1:11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</row>
    <row r="883" spans="1:11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</row>
    <row r="884" spans="1:11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</row>
    <row r="885" spans="1:11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</row>
    <row r="886" spans="1:11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</row>
    <row r="887" spans="1:11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</row>
    <row r="888" spans="1:11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</row>
    <row r="889" spans="1:11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</row>
    <row r="890" spans="1:11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</row>
    <row r="891" spans="1:11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</row>
    <row r="892" spans="1:11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</row>
    <row r="893" spans="1:11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</row>
    <row r="894" spans="1:11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</row>
    <row r="895" spans="1:11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</row>
    <row r="896" spans="1:11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</row>
    <row r="897" spans="1:11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</row>
    <row r="898" spans="1:11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</row>
    <row r="899" spans="1:11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</row>
    <row r="900" spans="1:11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</row>
    <row r="901" spans="1:11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</row>
    <row r="902" spans="1:11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</row>
    <row r="903" spans="1:11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</row>
    <row r="904" spans="1:11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</row>
    <row r="905" spans="1:11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</row>
    <row r="906" spans="1:11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</row>
    <row r="907" spans="1:11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</row>
    <row r="908" spans="1:11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</row>
    <row r="909" spans="1:11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</row>
    <row r="910" spans="1:11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</row>
    <row r="911" spans="1:11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</row>
    <row r="912" spans="1:11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</row>
    <row r="913" spans="1:11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</row>
    <row r="914" spans="1:11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</row>
    <row r="915" spans="1:11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</row>
    <row r="916" spans="1:11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</row>
    <row r="917" spans="1:11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</row>
    <row r="918" spans="1:11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</row>
    <row r="919" spans="1:11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</row>
    <row r="920" spans="1:11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</row>
    <row r="921" spans="1:11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</row>
    <row r="922" spans="1:11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</row>
    <row r="923" spans="1:11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</row>
    <row r="924" spans="1:11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</row>
    <row r="925" spans="1:11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</row>
    <row r="926" spans="1:11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</row>
    <row r="927" spans="1:11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</row>
    <row r="928" spans="1:11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</row>
    <row r="929" spans="1:11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</row>
    <row r="930" spans="1:11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</row>
    <row r="931" spans="1:11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</row>
    <row r="932" spans="1:11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</row>
    <row r="933" spans="1:11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</row>
    <row r="934" spans="1:11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</row>
    <row r="935" spans="1:11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</row>
    <row r="936" spans="1:11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</row>
    <row r="937" spans="1:11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</row>
    <row r="938" spans="1:11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</row>
    <row r="939" spans="1:11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</row>
    <row r="940" spans="1:11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</row>
    <row r="941" spans="1:11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</row>
    <row r="942" spans="1:11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</row>
    <row r="943" spans="1:11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</row>
    <row r="944" spans="1:11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</row>
    <row r="945" spans="1:11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</row>
    <row r="946" spans="1:11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</row>
    <row r="947" spans="1:11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</row>
    <row r="948" spans="1:11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</row>
    <row r="949" spans="1:11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</row>
    <row r="950" spans="1:11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</row>
    <row r="951" spans="1:11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</row>
    <row r="952" spans="1:11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</row>
    <row r="953" spans="1:11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</row>
    <row r="954" spans="1:11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</row>
    <row r="955" spans="1:11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</row>
    <row r="956" spans="1:11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</row>
    <row r="957" spans="1:11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</row>
    <row r="958" spans="1:11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</row>
    <row r="959" spans="1:11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</row>
    <row r="960" spans="1:11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</row>
    <row r="961" spans="1:11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</row>
    <row r="962" spans="1:11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</row>
    <row r="963" spans="1:11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</row>
    <row r="964" spans="1:11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</row>
    <row r="965" spans="1:11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</row>
    <row r="966" spans="1:11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</row>
    <row r="967" spans="1:11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</row>
    <row r="968" spans="1:11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</row>
    <row r="969" spans="1:11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</row>
    <row r="970" spans="1:11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</row>
    <row r="971" spans="1:11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</row>
    <row r="972" spans="1:11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</row>
    <row r="973" spans="1:11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</row>
    <row r="974" spans="1:11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</row>
    <row r="975" spans="1:11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</row>
    <row r="976" spans="1:11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</row>
    <row r="977" spans="1:11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</row>
    <row r="978" spans="1:11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</row>
    <row r="979" spans="1:11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</row>
    <row r="980" spans="1:11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</row>
    <row r="981" spans="1:11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</row>
    <row r="982" spans="1:11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</row>
    <row r="983" spans="1:11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</row>
    <row r="984" spans="1:11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</row>
    <row r="985" spans="1:11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</row>
    <row r="986" spans="1:11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</row>
    <row r="987" spans="1:11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</row>
    <row r="988" spans="1:11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</row>
    <row r="989" spans="1:11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</row>
    <row r="990" spans="1:11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</row>
    <row r="991" spans="1:11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</row>
    <row r="992" spans="1:11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</row>
    <row r="993" spans="1:11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</row>
    <row r="994" spans="1:11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</row>
    <row r="995" spans="1:11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</row>
    <row r="996" spans="1:11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</row>
    <row r="997" spans="1:11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</row>
    <row r="998" spans="1:11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</row>
    <row r="999" spans="1:11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</row>
    <row r="1000" spans="1:11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</row>
  </sheetData>
  <mergeCells count="10">
    <mergeCell ref="C36:D36"/>
    <mergeCell ref="B46:D46"/>
    <mergeCell ref="B2:K2"/>
    <mergeCell ref="A6:A7"/>
    <mergeCell ref="B6:B7"/>
    <mergeCell ref="C6:C7"/>
    <mergeCell ref="D6:D7"/>
    <mergeCell ref="E6:G6"/>
    <mergeCell ref="H6:J6"/>
    <mergeCell ref="K6:K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5" ma:contentTypeDescription="Izveidot jaunu dokumentu." ma:contentTypeScope="" ma:versionID="ebae326f37ece9863f993ee6507450ee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c33c5f46808656aaa992fa4529223e4c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4E1463F-C4B1-4290-BC16-8CFDF3ECDF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Lapa1</vt:lpstr>
      <vt:lpstr>RīgasGaisma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Rūdolfs Ciemiņš</cp:lastModifiedBy>
  <dcterms:created xsi:type="dcterms:W3CDTF">2022-03-02T09:11:02Z</dcterms:created>
  <dcterms:modified xsi:type="dcterms:W3CDTF">2023-05-29T20:26:14Z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