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fti\Documents\darzciema_apkaimes_biedriba\lidzdalibas_projekts\"/>
    </mc:Choice>
  </mc:AlternateContent>
  <bookViews>
    <workbookView xWindow="0" yWindow="0" windowWidth="25600" windowHeight="10367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 s="1"/>
  <c r="F29" i="1"/>
  <c r="F28" i="1"/>
  <c r="F27" i="1"/>
  <c r="H26" i="1"/>
  <c r="G26" i="1"/>
  <c r="F26" i="1"/>
  <c r="G25" i="1"/>
  <c r="H25" i="1" s="1"/>
  <c r="F25" i="1"/>
  <c r="F24" i="1"/>
  <c r="F22" i="1"/>
  <c r="G22" i="1" s="1"/>
  <c r="H22" i="1" s="1"/>
  <c r="G21" i="1"/>
  <c r="H21" i="1" s="1"/>
  <c r="F21" i="1"/>
  <c r="F20" i="1"/>
  <c r="G20" i="1" s="1"/>
  <c r="H20" i="1" s="1"/>
  <c r="F19" i="1"/>
  <c r="G19" i="1" s="1"/>
  <c r="H19" i="1" s="1"/>
  <c r="F18" i="1"/>
  <c r="G18" i="1" s="1"/>
  <c r="H18" i="1" s="1"/>
  <c r="G17" i="1"/>
  <c r="H17" i="1" s="1"/>
  <c r="F17" i="1"/>
  <c r="F16" i="1"/>
  <c r="G16" i="1" s="1"/>
  <c r="H16" i="1" s="1"/>
  <c r="E16" i="1"/>
  <c r="F15" i="1"/>
  <c r="G15" i="1" s="1"/>
  <c r="H15" i="1" s="1"/>
  <c r="F14" i="1"/>
  <c r="G14" i="1" s="1"/>
  <c r="H14" i="1" s="1"/>
  <c r="F13" i="1"/>
  <c r="G13" i="1" s="1"/>
  <c r="H13" i="1" s="1"/>
  <c r="G11" i="1"/>
  <c r="H11" i="1" s="1"/>
  <c r="F11" i="1"/>
  <c r="F32" i="1" s="1"/>
  <c r="F8" i="1" l="1"/>
  <c r="F9" i="1"/>
  <c r="F33" i="1" s="1"/>
  <c r="F34" i="1" s="1"/>
  <c r="H28" i="1"/>
  <c r="G24" i="1"/>
  <c r="H24" i="1" s="1"/>
  <c r="G28" i="1"/>
  <c r="G27" i="1"/>
  <c r="H27" i="1" s="1"/>
  <c r="H9" i="1" l="1"/>
  <c r="H8" i="1"/>
  <c r="H31" i="1" s="1"/>
</calcChain>
</file>

<file path=xl/sharedStrings.xml><?xml version="1.0" encoding="utf-8"?>
<sst xmlns="http://schemas.openxmlformats.org/spreadsheetml/2006/main" count="75" uniqueCount="61">
  <si>
    <t>Būves nosaukums:</t>
  </si>
  <si>
    <t>Dārzciema rotaļulaukums</t>
  </si>
  <si>
    <t>Objekta nosaukums:</t>
  </si>
  <si>
    <t>Rotaļu un sporta laukums Dārzciemā</t>
  </si>
  <si>
    <t>Objekta adrese:</t>
  </si>
  <si>
    <t>Sesku iela 13 A, RĪGA, LV-1035</t>
  </si>
  <si>
    <t>Tāme sastādīta 2023.gada tirgus cenās</t>
  </si>
  <si>
    <t>Tāme sastādīta: 2023.gada maijā</t>
  </si>
  <si>
    <t>Nr.p.k.</t>
  </si>
  <si>
    <t>Būvdarbu nosaukums</t>
  </si>
  <si>
    <t>Mērvienība</t>
  </si>
  <si>
    <t>Daudzums</t>
  </si>
  <si>
    <t>Cena par vienību</t>
  </si>
  <si>
    <t>Summa kopā</t>
  </si>
  <si>
    <t>PVN 21%</t>
  </si>
  <si>
    <t>Summa kopā
ar PVN 21%</t>
  </si>
  <si>
    <t>Piezīmes</t>
  </si>
  <si>
    <t>PROJEKTĒŠANA UN AUTORUZRAUDZĪBA</t>
  </si>
  <si>
    <t>10% no kopējām projekta izmaksām</t>
  </si>
  <si>
    <t>BŪVUZRAUDZĪBA</t>
  </si>
  <si>
    <t>3% no kopējām projekta izmaksām</t>
  </si>
  <si>
    <t>SEGUMS ROTAĻLAUKUMAM</t>
  </si>
  <si>
    <t>Attīrīta koka šķelda</t>
  </si>
  <si>
    <r>
      <t>m</t>
    </r>
    <r>
      <rPr>
        <vertAlign val="superscript"/>
        <sz val="11"/>
        <rFont val="Arial"/>
        <family val="2"/>
      </rPr>
      <t>3</t>
    </r>
  </si>
  <si>
    <t>ROTAĻLAUKUMA ELEMENTI</t>
  </si>
  <si>
    <t>4.1.</t>
  </si>
  <si>
    <t>Rotaļu komplekss WD1412
Drošības zona: 50,20 m2; HIC 210
cm</t>
  </si>
  <si>
    <t>gab.</t>
  </si>
  <si>
    <t>https://laukumi.lv/legal-entities/Rotalu-laukumu-aprikojums/Rotallaukumu-kompleksi/rota%C4%BCukompleksi-koka/Rotalu-komplekss-visiem-Wooden-WD-1412</t>
  </si>
  <si>
    <t>4.2.</t>
  </si>
  <si>
    <t>Kompleksais trenažieris vēdera,
sēžas un kāju muskulatūrai
FITNESS 1142, montāža</t>
  </si>
  <si>
    <t>https://laukumi.lv/trenazieris-FITNESS-1142-LV</t>
  </si>
  <si>
    <t>Zviedru siena 1102 +montāža</t>
  </si>
  <si>
    <t>https://laukumi.lv/ara-trenazieri-vingrosanas-kompleksi/Serijas-ara-trenazieri/vinci-fitness-lv/FITNESS-1102-Vinci-Play</t>
  </si>
  <si>
    <t>Divvietīgas šūpoles ST1422
Drošības zona: 21,5 m2  + zīdaiņu sēdeklis</t>
  </si>
  <si>
    <t>https://laukumi.lv/Rotalu-laukumu-aprikojums/supoles/klasiskas-supoles/supoles-diviem-0503</t>
  </si>
  <si>
    <t>Līdzsvara šūpoles SWING ST0525
Drošības zona 12,9 m2</t>
  </si>
  <si>
    <t>https://laukumi.lv/legal-entities/Rotalu-laukumu-aprikojums/supoles/lidzsvara-supoles-lv/lidzsvara-supoles-swing-st0525</t>
  </si>
  <si>
    <t>Šūpoles ar grozu "Ligzda" ST 1423
Drošības zona: 18,1 m2</t>
  </si>
  <si>
    <t>https://laukumi.lv/Rotalu-laukumu-aprikojums/supoles/klasiskas-supoles/supoles-liela-ligzda-ST-1423</t>
  </si>
  <si>
    <t>KB502 Betona āra tenisa galds</t>
  </si>
  <si>
    <t>https://laukumi.lv/Rotalu-laukumu-aprikojums/ara-galda-speles/Galda-teniss</t>
  </si>
  <si>
    <t>Piramīda 0416
Drošības zona 17,34 m2 HIC 70cm</t>
  </si>
  <si>
    <t>https://laukumi.lv/legal-entities/Rotalu-laukumu-aprikojums/tiksi-un-troses/Piramida-Climboo-0416</t>
  </si>
  <si>
    <t>Četru platformu rotaļu komplekss
WD1503
Drošības zona 33,8 m2 HIC 60cm</t>
  </si>
  <si>
    <t>https://laukumi.lv/Rotalu-laukumu-aprikojums/Rotallaukumu-kompleksi/rota%C4%BCukompleksi-koka/wooden-wd1503-vinci-play</t>
  </si>
  <si>
    <t>Montāžas darbi un transports</t>
  </si>
  <si>
    <t>stundas</t>
  </si>
  <si>
    <t>LABIEKĀRTOJUMA ELEMENTI</t>
  </si>
  <si>
    <t>Koka bluķi multifuncionālai izmantošanai</t>
  </si>
  <si>
    <t>RE221 Parka sols Gladiator BIS</t>
  </si>
  <si>
    <t>5.3.</t>
  </si>
  <si>
    <t>RE0137 Parka atkritumu urna
CENTURION</t>
  </si>
  <si>
    <t>Montāžas darbi urnai, stends un solam</t>
  </si>
  <si>
    <t>st.</t>
  </si>
  <si>
    <t>Prožektoru nomaiņa gaismas stabiem</t>
  </si>
  <si>
    <t>"Rīgas gaisma" aprēķini</t>
  </si>
  <si>
    <t>Info stends</t>
  </si>
  <si>
    <t>Kopējā projekta summa ar PVN 21%:</t>
  </si>
  <si>
    <t xml:space="preserve">Cenas atbilstoši SIA "GO Play" piedāvājumam </t>
  </si>
  <si>
    <t>Cenas atbilstoši SIA "GO Play" piedāvājumam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</si>
</sst>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u/>
      <sz val="11"/>
      <color theme="10"/>
      <name val="Calibri"/>
      <family val="2"/>
      <charset val="1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1"/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/>
    <xf numFmtId="0" fontId="7" fillId="0" borderId="13" xfId="0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center" vertical="center"/>
    </xf>
    <xf numFmtId="0" fontId="2" fillId="0" borderId="14" xfId="0" applyFont="1" applyBorder="1"/>
    <xf numFmtId="2" fontId="2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aukumi.lv/ara-trenazieri-vingrosanas-kompleksi/Serijas-ara-trenazieri/vinci-fitness-lv/FITNESS-1102-Vinci-Play" TargetMode="External"/><Relationship Id="rId3" Type="http://schemas.openxmlformats.org/officeDocument/2006/relationships/hyperlink" Target="https://laukumi.lv/Rotalu-laukumu-aprikojums/supoles/klasiskas-supoles/supoles-liela-ligzda-ST-1423" TargetMode="External"/><Relationship Id="rId7" Type="http://schemas.openxmlformats.org/officeDocument/2006/relationships/hyperlink" Target="https://laukumi.lv/Rotalu-laukumu-aprikojums/Rotallaukumu-kompleksi/rota%C4%BCukompleksi-koka/wooden-wd1503-vinci-play" TargetMode="External"/><Relationship Id="rId2" Type="http://schemas.openxmlformats.org/officeDocument/2006/relationships/hyperlink" Target="https://laukumi.lv/Rotalu-laukumu-aprikojums/supoles/klasiskas-supoles/supoles-diviem-0503" TargetMode="External"/><Relationship Id="rId1" Type="http://schemas.openxmlformats.org/officeDocument/2006/relationships/hyperlink" Target="https://laukumi.lv/legal-entities/Rotalu-laukumu-aprikojums/Rotallaukumu-kompleksi/rota%C4%BCukompleksi-koka/Rotalu-komplekss-visiem-Wooden-WD-1412" TargetMode="External"/><Relationship Id="rId6" Type="http://schemas.openxmlformats.org/officeDocument/2006/relationships/hyperlink" Target="https://laukumi.lv/legal-entities/Rotalu-laukumu-aprikojums/tiksi-un-troses/Piramida-Climboo-0416" TargetMode="External"/><Relationship Id="rId5" Type="http://schemas.openxmlformats.org/officeDocument/2006/relationships/hyperlink" Target="https://laukumi.lv/Rotalu-laukumu-aprikojums/ara-galda-speles/Galda-teniss" TargetMode="External"/><Relationship Id="rId4" Type="http://schemas.openxmlformats.org/officeDocument/2006/relationships/hyperlink" Target="https://laukumi.lv/legal-entities/Rotalu-laukumu-aprikojums/supoles/lidzsvara-supoles-lv/lidzsvara-supoles-swing-st0525" TargetMode="External"/><Relationship Id="rId9" Type="http://schemas.openxmlformats.org/officeDocument/2006/relationships/hyperlink" Target="https://laukumi.lv/trenazieris-FITNESS-1142-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6" workbookViewId="0">
      <selection activeCell="M24" sqref="M24"/>
    </sheetView>
  </sheetViews>
  <sheetFormatPr defaultColWidth="8.87890625" defaultRowHeight="13.7" x14ac:dyDescent="0.4"/>
  <cols>
    <col min="1" max="1" width="8.87890625" style="2"/>
    <col min="2" max="2" width="34.1171875" style="2" customWidth="1"/>
    <col min="3" max="4" width="8.87890625" style="2"/>
    <col min="5" max="5" width="9.29296875" style="2" bestFit="1" customWidth="1"/>
    <col min="6" max="6" width="8.87890625" style="2"/>
    <col min="7" max="7" width="9.29296875" style="2" bestFit="1" customWidth="1"/>
    <col min="8" max="8" width="12.703125" style="4" bestFit="1" customWidth="1"/>
    <col min="9" max="9" width="21.5859375" style="5" customWidth="1"/>
    <col min="10" max="10" width="8.87890625" style="5"/>
    <col min="11" max="11" width="9.29296875" style="5" bestFit="1" customWidth="1"/>
    <col min="12" max="16384" width="8.87890625" style="5"/>
  </cols>
  <sheetData>
    <row r="1" spans="1:11" x14ac:dyDescent="0.4">
      <c r="A1" s="1" t="s">
        <v>0</v>
      </c>
      <c r="C1" s="3" t="s">
        <v>1</v>
      </c>
    </row>
    <row r="2" spans="1:11" x14ac:dyDescent="0.4">
      <c r="A2" s="1" t="s">
        <v>2</v>
      </c>
      <c r="C2" s="6" t="s">
        <v>3</v>
      </c>
    </row>
    <row r="3" spans="1:11" x14ac:dyDescent="0.4">
      <c r="A3" s="1" t="s">
        <v>4</v>
      </c>
      <c r="C3" s="6" t="s">
        <v>5</v>
      </c>
    </row>
    <row r="4" spans="1:11" x14ac:dyDescent="0.4">
      <c r="A4" s="1"/>
    </row>
    <row r="5" spans="1:11" x14ac:dyDescent="0.4">
      <c r="A5" s="1" t="s">
        <v>6</v>
      </c>
    </row>
    <row r="6" spans="1:11" x14ac:dyDescent="0.4">
      <c r="A6" s="3" t="s">
        <v>7</v>
      </c>
    </row>
    <row r="7" spans="1:11" ht="85" x14ac:dyDescent="0.4">
      <c r="A7" s="7" t="s">
        <v>8</v>
      </c>
      <c r="B7" s="8" t="s">
        <v>9</v>
      </c>
      <c r="C7" s="9" t="s">
        <v>10</v>
      </c>
      <c r="D7" s="10" t="s">
        <v>11</v>
      </c>
      <c r="E7" s="9" t="s">
        <v>12</v>
      </c>
      <c r="F7" s="10" t="s">
        <v>13</v>
      </c>
      <c r="G7" s="11" t="s">
        <v>14</v>
      </c>
      <c r="H7" s="12" t="s">
        <v>15</v>
      </c>
      <c r="I7" s="13" t="s">
        <v>16</v>
      </c>
    </row>
    <row r="8" spans="1:11" ht="27.35" x14ac:dyDescent="0.4">
      <c r="A8" s="14">
        <v>1</v>
      </c>
      <c r="B8" s="15" t="s">
        <v>17</v>
      </c>
      <c r="C8" s="16"/>
      <c r="D8" s="17"/>
      <c r="E8" s="18"/>
      <c r="F8" s="19">
        <f>F32*0.1</f>
        <v>5107.2000000000007</v>
      </c>
      <c r="G8" s="20"/>
      <c r="H8" s="21">
        <f>SUM(H11:H29)*0.1</f>
        <v>6179.7120000000004</v>
      </c>
      <c r="I8" s="22" t="s">
        <v>18</v>
      </c>
    </row>
    <row r="9" spans="1:11" ht="27.35" x14ac:dyDescent="0.4">
      <c r="A9" s="23">
        <v>2</v>
      </c>
      <c r="B9" s="24" t="s">
        <v>19</v>
      </c>
      <c r="C9" s="25"/>
      <c r="D9" s="8"/>
      <c r="E9" s="25"/>
      <c r="F9" s="8">
        <f>F32*0.03</f>
        <v>1532.1599999999999</v>
      </c>
      <c r="G9" s="26"/>
      <c r="H9" s="21">
        <f>SUM(H11:H29)*0.03</f>
        <v>1853.9136000000001</v>
      </c>
      <c r="I9" s="27" t="s">
        <v>20</v>
      </c>
    </row>
    <row r="10" spans="1:11" x14ac:dyDescent="0.4">
      <c r="A10" s="28">
        <v>3</v>
      </c>
      <c r="B10" s="29" t="s">
        <v>21</v>
      </c>
      <c r="C10" s="30"/>
      <c r="D10" s="31"/>
      <c r="E10" s="32"/>
      <c r="F10" s="31"/>
      <c r="G10" s="33"/>
      <c r="H10" s="34"/>
      <c r="I10" s="35"/>
    </row>
    <row r="11" spans="1:11" ht="41" x14ac:dyDescent="0.4">
      <c r="A11" s="26">
        <v>3.1</v>
      </c>
      <c r="B11" s="36" t="s">
        <v>22</v>
      </c>
      <c r="C11" s="37" t="s">
        <v>23</v>
      </c>
      <c r="D11" s="38">
        <v>335</v>
      </c>
      <c r="E11" s="39">
        <v>46.2</v>
      </c>
      <c r="F11" s="38">
        <f>E11*D11</f>
        <v>15477.000000000002</v>
      </c>
      <c r="G11" s="40">
        <f>F11*0.21</f>
        <v>3250.17</v>
      </c>
      <c r="H11" s="41">
        <f>G11+F11</f>
        <v>18727.170000000002</v>
      </c>
      <c r="I11" s="42" t="s">
        <v>59</v>
      </c>
    </row>
    <row r="12" spans="1:11" x14ac:dyDescent="0.4">
      <c r="A12" s="28">
        <v>4</v>
      </c>
      <c r="B12" s="29" t="s">
        <v>24</v>
      </c>
      <c r="C12" s="30"/>
      <c r="D12" s="31"/>
      <c r="E12" s="43"/>
      <c r="F12" s="44"/>
      <c r="G12" s="45"/>
      <c r="H12" s="34"/>
      <c r="I12" s="46" t="s">
        <v>60</v>
      </c>
    </row>
    <row r="13" spans="1:11" ht="41" x14ac:dyDescent="0.5">
      <c r="A13" s="26" t="s">
        <v>25</v>
      </c>
      <c r="B13" s="36" t="s">
        <v>26</v>
      </c>
      <c r="C13" s="37" t="s">
        <v>27</v>
      </c>
      <c r="D13" s="47">
        <v>1</v>
      </c>
      <c r="E13" s="39">
        <v>8060</v>
      </c>
      <c r="F13" s="38">
        <f>D13*E13</f>
        <v>8060</v>
      </c>
      <c r="G13" s="40">
        <f>F13*0.21</f>
        <v>1692.6</v>
      </c>
      <c r="H13" s="48">
        <f t="shared" ref="H13:H22" si="0">G13+F13</f>
        <v>9752.6</v>
      </c>
      <c r="I13" s="49"/>
      <c r="K13" s="50" t="s">
        <v>28</v>
      </c>
    </row>
    <row r="14" spans="1:11" ht="41.7" x14ac:dyDescent="0.5">
      <c r="A14" s="8" t="s">
        <v>29</v>
      </c>
      <c r="B14" s="22" t="s">
        <v>30</v>
      </c>
      <c r="C14" s="51" t="s">
        <v>27</v>
      </c>
      <c r="D14" s="8">
        <v>1</v>
      </c>
      <c r="E14" s="52">
        <v>1640</v>
      </c>
      <c r="F14" s="52">
        <f>D14*E14</f>
        <v>1640</v>
      </c>
      <c r="G14" s="52">
        <f>F14*0.21</f>
        <v>344.4</v>
      </c>
      <c r="H14" s="53">
        <f t="shared" si="0"/>
        <v>1984.4</v>
      </c>
      <c r="I14" s="49"/>
      <c r="K14" s="50" t="s">
        <v>31</v>
      </c>
    </row>
    <row r="15" spans="1:11" ht="14.35" x14ac:dyDescent="0.5">
      <c r="A15" s="26">
        <v>4.3</v>
      </c>
      <c r="B15" s="36" t="s">
        <v>32</v>
      </c>
      <c r="C15" s="37" t="s">
        <v>27</v>
      </c>
      <c r="D15" s="47">
        <v>1</v>
      </c>
      <c r="E15" s="39">
        <v>1060</v>
      </c>
      <c r="F15" s="38">
        <f t="shared" ref="F15:F22" si="1">D15*E15</f>
        <v>1060</v>
      </c>
      <c r="G15" s="40">
        <f t="shared" ref="G15:G22" si="2">F15*0.21</f>
        <v>222.6</v>
      </c>
      <c r="H15" s="48">
        <f t="shared" si="0"/>
        <v>1282.5999999999999</v>
      </c>
      <c r="I15" s="49"/>
      <c r="K15" s="50" t="s">
        <v>33</v>
      </c>
    </row>
    <row r="16" spans="1:11" ht="41" x14ac:dyDescent="0.5">
      <c r="A16" s="26">
        <v>4.4000000000000004</v>
      </c>
      <c r="B16" s="36" t="s">
        <v>34</v>
      </c>
      <c r="C16" s="37" t="s">
        <v>27</v>
      </c>
      <c r="D16" s="47">
        <v>1</v>
      </c>
      <c r="E16" s="39">
        <f>1100+125</f>
        <v>1225</v>
      </c>
      <c r="F16" s="38">
        <f>D16*E16</f>
        <v>1225</v>
      </c>
      <c r="G16" s="40">
        <f t="shared" si="2"/>
        <v>257.25</v>
      </c>
      <c r="H16" s="48">
        <f t="shared" si="0"/>
        <v>1482.25</v>
      </c>
      <c r="I16" s="49"/>
      <c r="K16" s="50" t="s">
        <v>35</v>
      </c>
    </row>
    <row r="17" spans="1:11" ht="27.35" x14ac:dyDescent="0.5">
      <c r="A17" s="26">
        <v>4.5</v>
      </c>
      <c r="B17" s="36" t="s">
        <v>36</v>
      </c>
      <c r="C17" s="37" t="s">
        <v>27</v>
      </c>
      <c r="D17" s="47">
        <v>1</v>
      </c>
      <c r="E17" s="39">
        <v>1110</v>
      </c>
      <c r="F17" s="38">
        <f>D17*E17</f>
        <v>1110</v>
      </c>
      <c r="G17" s="40">
        <f t="shared" si="2"/>
        <v>233.1</v>
      </c>
      <c r="H17" s="48">
        <f t="shared" si="0"/>
        <v>1343.1</v>
      </c>
      <c r="I17" s="49"/>
      <c r="K17" s="50" t="s">
        <v>37</v>
      </c>
    </row>
    <row r="18" spans="1:11" ht="27.35" x14ac:dyDescent="0.5">
      <c r="A18" s="26">
        <v>4.5999999999999996</v>
      </c>
      <c r="B18" s="36" t="s">
        <v>38</v>
      </c>
      <c r="C18" s="37" t="s">
        <v>27</v>
      </c>
      <c r="D18" s="47">
        <v>1</v>
      </c>
      <c r="E18" s="39">
        <v>2120</v>
      </c>
      <c r="F18" s="38">
        <f>D18*E18</f>
        <v>2120</v>
      </c>
      <c r="G18" s="40">
        <f t="shared" si="2"/>
        <v>445.2</v>
      </c>
      <c r="H18" s="48">
        <f t="shared" si="0"/>
        <v>2565.1999999999998</v>
      </c>
      <c r="I18" s="49"/>
      <c r="K18" s="50" t="s">
        <v>39</v>
      </c>
    </row>
    <row r="19" spans="1:11" ht="14.35" x14ac:dyDescent="0.5">
      <c r="A19" s="26">
        <v>4.7</v>
      </c>
      <c r="B19" s="36" t="s">
        <v>40</v>
      </c>
      <c r="C19" s="37" t="s">
        <v>27</v>
      </c>
      <c r="D19" s="47">
        <v>1</v>
      </c>
      <c r="E19" s="54">
        <v>1272</v>
      </c>
      <c r="F19" s="38">
        <f t="shared" si="1"/>
        <v>1272</v>
      </c>
      <c r="G19" s="40">
        <f t="shared" si="2"/>
        <v>267.12</v>
      </c>
      <c r="H19" s="48">
        <f t="shared" si="0"/>
        <v>1539.12</v>
      </c>
      <c r="I19" s="49"/>
      <c r="K19" s="50" t="s">
        <v>41</v>
      </c>
    </row>
    <row r="20" spans="1:11" ht="27.35" x14ac:dyDescent="0.5">
      <c r="A20" s="26">
        <v>4.8</v>
      </c>
      <c r="B20" s="36" t="s">
        <v>42</v>
      </c>
      <c r="C20" s="37" t="s">
        <v>27</v>
      </c>
      <c r="D20" s="47">
        <v>1</v>
      </c>
      <c r="E20" s="54">
        <v>2510</v>
      </c>
      <c r="F20" s="38">
        <f t="shared" si="1"/>
        <v>2510</v>
      </c>
      <c r="G20" s="40">
        <f t="shared" si="2"/>
        <v>527.1</v>
      </c>
      <c r="H20" s="48">
        <f t="shared" si="0"/>
        <v>3037.1</v>
      </c>
      <c r="I20" s="49"/>
      <c r="K20" s="50" t="s">
        <v>43</v>
      </c>
    </row>
    <row r="21" spans="1:11" ht="41" x14ac:dyDescent="0.5">
      <c r="A21" s="26">
        <v>4.9000000000000004</v>
      </c>
      <c r="B21" s="36" t="s">
        <v>44</v>
      </c>
      <c r="C21" s="37" t="s">
        <v>27</v>
      </c>
      <c r="D21" s="47">
        <v>1</v>
      </c>
      <c r="E21" s="54">
        <v>6216</v>
      </c>
      <c r="F21" s="38">
        <f t="shared" si="1"/>
        <v>6216</v>
      </c>
      <c r="G21" s="40">
        <f t="shared" si="2"/>
        <v>1305.3599999999999</v>
      </c>
      <c r="H21" s="48">
        <f t="shared" si="0"/>
        <v>7521.36</v>
      </c>
      <c r="I21" s="49"/>
      <c r="K21" s="50" t="s">
        <v>45</v>
      </c>
    </row>
    <row r="22" spans="1:11" x14ac:dyDescent="0.4">
      <c r="A22" s="26">
        <v>4.0999999999999996</v>
      </c>
      <c r="B22" s="36" t="s">
        <v>46</v>
      </c>
      <c r="C22" s="37" t="s">
        <v>47</v>
      </c>
      <c r="D22" s="47">
        <v>36</v>
      </c>
      <c r="E22" s="54">
        <v>140</v>
      </c>
      <c r="F22" s="38">
        <f t="shared" si="1"/>
        <v>5040</v>
      </c>
      <c r="G22" s="40">
        <f t="shared" si="2"/>
        <v>1058.3999999999999</v>
      </c>
      <c r="H22" s="41">
        <f t="shared" si="0"/>
        <v>6098.4</v>
      </c>
      <c r="I22" s="49"/>
    </row>
    <row r="23" spans="1:11" x14ac:dyDescent="0.4">
      <c r="A23" s="28">
        <v>5</v>
      </c>
      <c r="B23" s="55" t="s">
        <v>48</v>
      </c>
      <c r="C23" s="32"/>
      <c r="D23" s="31"/>
      <c r="E23" s="32"/>
      <c r="F23" s="34"/>
      <c r="G23" s="56"/>
      <c r="H23" s="34"/>
      <c r="I23" s="57"/>
    </row>
    <row r="24" spans="1:11" ht="27.35" x14ac:dyDescent="0.4">
      <c r="A24" s="26">
        <v>5.0999999999999996</v>
      </c>
      <c r="B24" s="58" t="s">
        <v>49</v>
      </c>
      <c r="C24" s="59" t="s">
        <v>27</v>
      </c>
      <c r="D24" s="47">
        <v>10</v>
      </c>
      <c r="E24" s="39">
        <v>100</v>
      </c>
      <c r="F24" s="38">
        <f>D24*E24</f>
        <v>1000</v>
      </c>
      <c r="G24" s="39">
        <f>F24*0.21</f>
        <v>210</v>
      </c>
      <c r="H24" s="41">
        <f>F24+G24</f>
        <v>1210</v>
      </c>
      <c r="I24" s="60"/>
    </row>
    <row r="25" spans="1:11" x14ac:dyDescent="0.4">
      <c r="A25" s="26">
        <v>5.2</v>
      </c>
      <c r="B25" s="58" t="s">
        <v>50</v>
      </c>
      <c r="C25" s="59" t="s">
        <v>27</v>
      </c>
      <c r="D25" s="47">
        <v>2</v>
      </c>
      <c r="E25" s="39">
        <v>252</v>
      </c>
      <c r="F25" s="38">
        <f t="shared" ref="F25:F29" si="3">D25*E25</f>
        <v>504</v>
      </c>
      <c r="G25" s="39">
        <f t="shared" ref="G25:G29" si="4">F25*0.21</f>
        <v>105.83999999999999</v>
      </c>
      <c r="H25" s="41">
        <f t="shared" ref="H25:H29" si="5">F25+G25</f>
        <v>609.84</v>
      </c>
      <c r="I25" s="61" t="s">
        <v>60</v>
      </c>
    </row>
    <row r="26" spans="1:11" ht="27.35" x14ac:dyDescent="0.4">
      <c r="A26" s="26" t="s">
        <v>51</v>
      </c>
      <c r="B26" s="58" t="s">
        <v>52</v>
      </c>
      <c r="C26" s="59" t="s">
        <v>27</v>
      </c>
      <c r="D26" s="47">
        <v>1</v>
      </c>
      <c r="E26" s="39">
        <v>238</v>
      </c>
      <c r="F26" s="38">
        <f t="shared" si="3"/>
        <v>238</v>
      </c>
      <c r="G26" s="39">
        <f t="shared" si="4"/>
        <v>49.98</v>
      </c>
      <c r="H26" s="41">
        <f t="shared" si="5"/>
        <v>287.98</v>
      </c>
      <c r="I26" s="61"/>
    </row>
    <row r="27" spans="1:11" x14ac:dyDescent="0.4">
      <c r="A27" s="26">
        <v>5.4</v>
      </c>
      <c r="B27" s="58" t="s">
        <v>53</v>
      </c>
      <c r="C27" s="59" t="s">
        <v>54</v>
      </c>
      <c r="D27" s="47">
        <v>3</v>
      </c>
      <c r="E27" s="39">
        <v>90</v>
      </c>
      <c r="F27" s="38">
        <f t="shared" si="3"/>
        <v>270</v>
      </c>
      <c r="G27" s="39">
        <f t="shared" si="4"/>
        <v>56.699999999999996</v>
      </c>
      <c r="H27" s="41">
        <f t="shared" si="5"/>
        <v>326.7</v>
      </c>
      <c r="I27" s="61"/>
    </row>
    <row r="28" spans="1:11" x14ac:dyDescent="0.4">
      <c r="A28" s="26">
        <v>5.5</v>
      </c>
      <c r="B28" s="62" t="s">
        <v>55</v>
      </c>
      <c r="C28" s="59" t="s">
        <v>27</v>
      </c>
      <c r="D28" s="47">
        <v>2</v>
      </c>
      <c r="E28" s="39">
        <v>1500</v>
      </c>
      <c r="F28" s="38">
        <f t="shared" si="3"/>
        <v>3000</v>
      </c>
      <c r="G28" s="39">
        <f t="shared" si="4"/>
        <v>630</v>
      </c>
      <c r="H28" s="63">
        <f t="shared" si="5"/>
        <v>3630</v>
      </c>
      <c r="I28" s="64" t="s">
        <v>56</v>
      </c>
    </row>
    <row r="29" spans="1:11" x14ac:dyDescent="0.4">
      <c r="A29" s="65">
        <v>5.6</v>
      </c>
      <c r="B29" s="66" t="s">
        <v>57</v>
      </c>
      <c r="C29" s="8" t="s">
        <v>27</v>
      </c>
      <c r="D29" s="67">
        <v>1</v>
      </c>
      <c r="E29" s="68">
        <v>330</v>
      </c>
      <c r="F29" s="67">
        <f t="shared" si="3"/>
        <v>330</v>
      </c>
      <c r="G29" s="69">
        <f t="shared" si="4"/>
        <v>69.3</v>
      </c>
      <c r="H29" s="63">
        <f t="shared" si="5"/>
        <v>399.3</v>
      </c>
      <c r="I29" s="70"/>
    </row>
    <row r="30" spans="1:11" x14ac:dyDescent="0.4">
      <c r="A30" s="33"/>
      <c r="B30" s="32"/>
      <c r="C30" s="32"/>
      <c r="D30" s="32"/>
      <c r="E30" s="32"/>
      <c r="F30" s="32"/>
      <c r="G30" s="32"/>
      <c r="H30" s="34"/>
      <c r="I30" s="71"/>
    </row>
    <row r="31" spans="1:11" ht="17.7" x14ac:dyDescent="0.4">
      <c r="A31" s="65"/>
      <c r="B31" s="68"/>
      <c r="C31" s="68"/>
      <c r="D31" s="68"/>
      <c r="E31" s="68"/>
      <c r="F31" s="68"/>
      <c r="G31" s="72" t="s">
        <v>58</v>
      </c>
      <c r="H31" s="73">
        <f>SUM(H8:H29)</f>
        <v>69830.745600000009</v>
      </c>
      <c r="I31" s="74"/>
    </row>
    <row r="32" spans="1:11" x14ac:dyDescent="0.4">
      <c r="F32" s="75">
        <f>SUM(F11:F29)</f>
        <v>51072</v>
      </c>
    </row>
    <row r="33" spans="6:6" x14ac:dyDescent="0.4">
      <c r="F33" s="75">
        <f>F32+F8+F9</f>
        <v>57711.360000000001</v>
      </c>
    </row>
    <row r="34" spans="6:6" x14ac:dyDescent="0.4">
      <c r="F34" s="2">
        <f>F33*1.21</f>
        <v>69830.745599999995</v>
      </c>
    </row>
  </sheetData>
  <mergeCells count="2">
    <mergeCell ref="I12:I22"/>
    <mergeCell ref="I25:I27"/>
  </mergeCells>
  <hyperlinks>
    <hyperlink ref="K13" r:id="rId1"/>
    <hyperlink ref="K16" r:id="rId2"/>
    <hyperlink ref="K18" r:id="rId3"/>
    <hyperlink ref="K17" r:id="rId4"/>
    <hyperlink ref="K19" r:id="rId5"/>
    <hyperlink ref="K20" r:id="rId6"/>
    <hyperlink ref="K21" r:id="rId7"/>
    <hyperlink ref="K15" r:id="rId8"/>
    <hyperlink ref="K14" r:id="rId9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3F56F-5F69-49BF-9793-1D2EFBC8C0AF}"/>
</file>

<file path=customXml/itemProps2.xml><?xml version="1.0" encoding="utf-8"?>
<ds:datastoreItem xmlns:ds="http://schemas.openxmlformats.org/officeDocument/2006/customXml" ds:itemID="{78B9078B-7ABE-4769-BE0D-0E2053E2C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Krafti</dc:creator>
  <cp:lastModifiedBy>Krafti</cp:lastModifiedBy>
  <dcterms:created xsi:type="dcterms:W3CDTF">2023-05-30T13:12:30Z</dcterms:created>
  <dcterms:modified xsi:type="dcterms:W3CDTF">2023-05-31T05:49:18Z</dcterms:modified>
</cp:coreProperties>
</file>