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gasgaisma\Private\Gundars.Gorbans\Projek\"/>
    </mc:Choice>
  </mc:AlternateContent>
  <xr:revisionPtr revIDLastSave="0" documentId="13_ncr:1_{F5E917AC-92FE-4DE0-A5D2-E0E42CF666FE}" xr6:coauthVersionLast="47" xr6:coauthVersionMax="47" xr10:uidLastSave="{00000000-0000-0000-0000-000000000000}"/>
  <bookViews>
    <workbookView xWindow="-120" yWindow="-120" windowWidth="38640" windowHeight="21240" xr2:uid="{8CFC8588-67DC-4FE9-B1F6-DFECB75353ED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1" l="1"/>
  <c r="K37" i="1" l="1"/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K38" i="1"/>
  <c r="I8" i="1"/>
  <c r="K27" i="1" l="1"/>
  <c r="K26" i="1"/>
  <c r="K21" i="1"/>
  <c r="K10" i="1"/>
  <c r="K32" i="1"/>
  <c r="K18" i="1"/>
  <c r="K22" i="1"/>
  <c r="K33" i="1"/>
  <c r="K30" i="1"/>
  <c r="K9" i="1"/>
  <c r="K23" i="1"/>
  <c r="K17" i="1"/>
  <c r="K16" i="1"/>
  <c r="K15" i="1"/>
  <c r="K13" i="1"/>
  <c r="K31" i="1"/>
  <c r="K19" i="1"/>
  <c r="K20" i="1"/>
  <c r="K29" i="1"/>
  <c r="K11" i="1"/>
  <c r="K25" i="1"/>
  <c r="K28" i="1"/>
  <c r="K24" i="1"/>
  <c r="K14" i="1"/>
  <c r="K12" i="1"/>
  <c r="J34" i="1"/>
  <c r="K8" i="1"/>
  <c r="H34" i="1"/>
  <c r="I34" i="1"/>
  <c r="K35" i="1" s="1"/>
  <c r="K34" i="1" l="1"/>
  <c r="K43" i="1" s="1"/>
  <c r="K42" i="1" s="1"/>
  <c r="C34" i="1"/>
  <c r="K41" i="1" l="1"/>
  <c r="K44" i="1" s="1"/>
  <c r="K45" i="1" s="1"/>
  <c r="K46" i="1" s="1"/>
</calcChain>
</file>

<file path=xl/sharedStrings.xml><?xml version="1.0" encoding="utf-8"?>
<sst xmlns="http://schemas.openxmlformats.org/spreadsheetml/2006/main" count="90" uniqueCount="66">
  <si>
    <t xml:space="preserve">TĀME </t>
  </si>
  <si>
    <t>Uzdevums:</t>
  </si>
  <si>
    <t>Ielas apgaismojuma izbūve</t>
  </si>
  <si>
    <t xml:space="preserve"> </t>
  </si>
  <si>
    <t>Objekts:</t>
  </si>
  <si>
    <t>Npk</t>
  </si>
  <si>
    <t>Darba nosaukums</t>
  </si>
  <si>
    <t>Mērv.</t>
  </si>
  <si>
    <t>Daudzums</t>
  </si>
  <si>
    <t>Vienības izmaksas €</t>
  </si>
  <si>
    <t>Kopējās izmaksas €</t>
  </si>
  <si>
    <t>Kopā    €</t>
  </si>
  <si>
    <t>Materiāli</t>
  </si>
  <si>
    <t>Darba alga</t>
  </si>
  <si>
    <t>Mehānismi</t>
  </si>
  <si>
    <t>Balsta vietas iezīmēšana</t>
  </si>
  <si>
    <t>gb</t>
  </si>
  <si>
    <t>Balsts metāla  konisks 8.0 m tiešās montāžas ar durtiņām</t>
  </si>
  <si>
    <t>kompl.</t>
  </si>
  <si>
    <t>Kronšteins  vienragu</t>
  </si>
  <si>
    <t>Gaismekļa vadības bloks</t>
  </si>
  <si>
    <t>Balsta numerācija</t>
  </si>
  <si>
    <t>Kabeļu trases nospraušana</t>
  </si>
  <si>
    <t>m</t>
  </si>
  <si>
    <t>Gofrēta aizsargcaurule KR-75</t>
  </si>
  <si>
    <t xml:space="preserve">m </t>
  </si>
  <si>
    <t xml:space="preserve">Kabelis NYY-J 4x16 </t>
  </si>
  <si>
    <t>Kabeļa gala apdares</t>
  </si>
  <si>
    <t>Kabeļa birka</t>
  </si>
  <si>
    <t>Brīdinājuma lenta</t>
  </si>
  <si>
    <t>Spailes balstos</t>
  </si>
  <si>
    <t>El. sadale  ar mazgabarīta automātu balstā</t>
  </si>
  <si>
    <t>Kabelis NYY J 3x1,5 balstā</t>
  </si>
  <si>
    <t>Kabeļskapis  RG-7 ar pamatu</t>
  </si>
  <si>
    <t>Elektrosadales numerācija</t>
  </si>
  <si>
    <t>Sazemējuma  ierīkošana</t>
  </si>
  <si>
    <t>Fāzēšana</t>
  </si>
  <si>
    <t>Palīgmateriāli</t>
  </si>
  <si>
    <t>Līnijas ieslēgšanas sag. un pārbaude</t>
  </si>
  <si>
    <t>Grunts planēšana</t>
  </si>
  <si>
    <r>
      <t>m</t>
    </r>
    <r>
      <rPr>
        <vertAlign val="superscript"/>
        <sz val="10"/>
        <rFont val="Arial"/>
        <family val="2"/>
        <charset val="186"/>
      </rPr>
      <t>2</t>
    </r>
  </si>
  <si>
    <t>Zālāja atjaunošana</t>
  </si>
  <si>
    <t>Liekās grunts (būvgružu izvešana)</t>
  </si>
  <si>
    <t>Melnzemes piegāde objektā ar mehānisku iekraušanu</t>
  </si>
  <si>
    <t>Celt. smilts piegāde objektā ar mehānisku iekraušanu</t>
  </si>
  <si>
    <t>KOPĀ</t>
  </si>
  <si>
    <t xml:space="preserve">Sociālais nodoklis 23,59 % </t>
  </si>
  <si>
    <t>obj.</t>
  </si>
  <si>
    <t>Būvgružu pārstrāde</t>
  </si>
  <si>
    <t>t</t>
  </si>
  <si>
    <t>Kontrolkartēšana</t>
  </si>
  <si>
    <t>Būvuzraudzība (3% no būvniecības izmaksām)</t>
  </si>
  <si>
    <t>Autoruzraudzība (20% no projektēšanas izmaksām)</t>
  </si>
  <si>
    <t xml:space="preserve">Projektēšana,tehniskās dokumentācijas sagatavošana </t>
  </si>
  <si>
    <t>Materiālu cenas no  spēkā esošā iepirkuma uz tāmes sastādīšanas brīdi</t>
  </si>
  <si>
    <t>PVN 21%:</t>
  </si>
  <si>
    <t xml:space="preserve">                                                                                        </t>
  </si>
  <si>
    <t>Pavisam:</t>
  </si>
  <si>
    <r>
      <t>m</t>
    </r>
    <r>
      <rPr>
        <vertAlign val="superscript"/>
        <sz val="10"/>
        <rFont val="Arial"/>
        <family val="2"/>
        <charset val="186"/>
      </rPr>
      <t>3</t>
    </r>
  </si>
  <si>
    <t>ĀMD</t>
  </si>
  <si>
    <t>Pieslēgums "Sadales tīkls"</t>
  </si>
  <si>
    <t xml:space="preserve">Zarošana </t>
  </si>
  <si>
    <t>st.</t>
  </si>
  <si>
    <t>Asfaltbetona segumas atjaunošana</t>
  </si>
  <si>
    <t xml:space="preserve">Gaismeklis LED </t>
  </si>
  <si>
    <t>Rotaļu un sporta laukums Purvciemā, Stirnu ielā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</si>
</sst>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Helv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  <font>
      <sz val="14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204"/>
    </font>
    <font>
      <vertAlign val="superscript"/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48"/>
      <name val="Arial"/>
      <family val="2"/>
      <charset val="186"/>
    </font>
    <font>
      <sz val="11"/>
      <color indexed="8"/>
      <name val="Arial"/>
      <family val="2"/>
      <charset val="186"/>
    </font>
    <font>
      <i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</cellStyleXfs>
  <cellXfs count="9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2"/>
    <xf numFmtId="0" fontId="5" fillId="0" borderId="0" xfId="1" applyFont="1"/>
    <xf numFmtId="0" fontId="6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3" fillId="0" borderId="0" xfId="1" applyFont="1"/>
    <xf numFmtId="0" fontId="7" fillId="0" borderId="0" xfId="1" applyFont="1"/>
    <xf numFmtId="0" fontId="3" fillId="0" borderId="0" xfId="3"/>
    <xf numFmtId="0" fontId="3" fillId="0" borderId="0" xfId="1" applyFont="1" applyAlignment="1">
      <alignment horizontal="center"/>
    </xf>
    <xf numFmtId="0" fontId="3" fillId="0" borderId="0" xfId="0" applyFont="1"/>
    <xf numFmtId="0" fontId="3" fillId="0" borderId="1" xfId="3" applyBorder="1" applyAlignment="1">
      <alignment horizontal="center"/>
    </xf>
    <xf numFmtId="0" fontId="3" fillId="0" borderId="0" xfId="5" applyAlignment="1">
      <alignment horizontal="left"/>
    </xf>
    <xf numFmtId="0" fontId="3" fillId="0" borderId="0" xfId="5" applyAlignment="1">
      <alignment horizontal="center"/>
    </xf>
    <xf numFmtId="0" fontId="3" fillId="0" borderId="0" xfId="5"/>
    <xf numFmtId="2" fontId="3" fillId="0" borderId="0" xfId="5" applyNumberFormat="1"/>
    <xf numFmtId="0" fontId="13" fillId="0" borderId="0" xfId="5" applyFont="1" applyAlignment="1">
      <alignment horizontal="left"/>
    </xf>
    <xf numFmtId="2" fontId="3" fillId="0" borderId="0" xfId="5" applyNumberFormat="1" applyAlignment="1">
      <alignment horizontal="center"/>
    </xf>
    <xf numFmtId="0" fontId="3" fillId="0" borderId="0" xfId="5" applyAlignment="1">
      <alignment horizontal="right"/>
    </xf>
    <xf numFmtId="0" fontId="3" fillId="0" borderId="1" xfId="3" applyFill="1" applyBorder="1" applyAlignment="1">
      <alignment horizontal="center" vertical="center" wrapText="1"/>
    </xf>
    <xf numFmtId="0" fontId="3" fillId="0" borderId="1" xfId="3" applyFill="1" applyBorder="1" applyAlignment="1">
      <alignment horizontal="left" vertical="center" wrapText="1"/>
    </xf>
    <xf numFmtId="2" fontId="3" fillId="0" borderId="1" xfId="3" applyNumberFormat="1" applyFill="1" applyBorder="1" applyAlignment="1">
      <alignment horizontal="center"/>
    </xf>
    <xf numFmtId="0" fontId="3" fillId="0" borderId="0" xfId="0" applyFont="1" applyFill="1"/>
    <xf numFmtId="0" fontId="0" fillId="0" borderId="0" xfId="0" applyFill="1"/>
    <xf numFmtId="9" fontId="0" fillId="0" borderId="0" xfId="0" applyNumberFormat="1" applyFill="1"/>
    <xf numFmtId="4" fontId="3" fillId="0" borderId="1" xfId="3" applyNumberFormat="1" applyFill="1" applyBorder="1" applyAlignment="1">
      <alignment vertical="center" wrapText="1"/>
    </xf>
    <xf numFmtId="4" fontId="3" fillId="0" borderId="1" xfId="3" applyNumberFormat="1" applyFill="1" applyBorder="1" applyAlignment="1">
      <alignment vertical="center"/>
    </xf>
    <xf numFmtId="3" fontId="3" fillId="0" borderId="1" xfId="3" applyNumberFormat="1" applyFill="1" applyBorder="1" applyAlignment="1">
      <alignment vertical="center" wrapText="1"/>
    </xf>
    <xf numFmtId="0" fontId="3" fillId="0" borderId="1" xfId="2" applyFill="1" applyBorder="1"/>
    <xf numFmtId="0" fontId="3" fillId="0" borderId="1" xfId="3" applyFill="1" applyBorder="1" applyAlignment="1">
      <alignment horizontal="center" vertical="center"/>
    </xf>
    <xf numFmtId="3" fontId="3" fillId="0" borderId="1" xfId="3" applyNumberForma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3" fillId="0" borderId="1" xfId="4" applyNumberFormat="1" applyFill="1" applyBorder="1" applyAlignment="1">
      <alignment vertical="center"/>
    </xf>
    <xf numFmtId="2" fontId="0" fillId="0" borderId="0" xfId="0" applyNumberFormat="1" applyFill="1"/>
    <xf numFmtId="3" fontId="3" fillId="0" borderId="2" xfId="3" applyNumberForma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left"/>
    </xf>
    <xf numFmtId="3" fontId="3" fillId="0" borderId="3" xfId="3" applyNumberFormat="1" applyFill="1" applyBorder="1" applyAlignment="1">
      <alignment vertical="center" wrapText="1"/>
    </xf>
    <xf numFmtId="4" fontId="3" fillId="0" borderId="1" xfId="5" applyNumberFormat="1" applyFill="1" applyBorder="1" applyAlignment="1">
      <alignment vertical="center"/>
    </xf>
    <xf numFmtId="0" fontId="3" fillId="0" borderId="1" xfId="0" applyFont="1" applyFill="1" applyBorder="1"/>
    <xf numFmtId="4" fontId="3" fillId="0" borderId="1" xfId="6" applyNumberFormat="1" applyFont="1" applyFill="1" applyBorder="1" applyAlignment="1">
      <alignment vertical="center"/>
    </xf>
    <xf numFmtId="0" fontId="3" fillId="0" borderId="1" xfId="2" applyFill="1" applyBorder="1" applyAlignment="1">
      <alignment horizontal="left"/>
    </xf>
    <xf numFmtId="0" fontId="3" fillId="0" borderId="1" xfId="5" applyFill="1" applyBorder="1" applyAlignment="1">
      <alignment horizontal="center"/>
    </xf>
    <xf numFmtId="3" fontId="3" fillId="0" borderId="1" xfId="5" applyNumberFormat="1" applyFill="1" applyBorder="1" applyAlignment="1">
      <alignment vertical="center"/>
    </xf>
    <xf numFmtId="0" fontId="3" fillId="0" borderId="1" xfId="4" applyFill="1" applyBorder="1" applyAlignment="1">
      <alignment horizontal="center" vertical="center"/>
    </xf>
    <xf numFmtId="3" fontId="3" fillId="0" borderId="1" xfId="4" applyNumberFormat="1" applyFill="1" applyBorder="1" applyAlignment="1">
      <alignment vertical="center"/>
    </xf>
    <xf numFmtId="0" fontId="3" fillId="0" borderId="1" xfId="6" applyFont="1" applyFill="1" applyBorder="1"/>
    <xf numFmtId="0" fontId="3" fillId="0" borderId="1" xfId="6" applyFont="1" applyFill="1" applyBorder="1" applyAlignment="1">
      <alignment horizontal="center"/>
    </xf>
    <xf numFmtId="3" fontId="3" fillId="0" borderId="1" xfId="6" applyNumberFormat="1" applyFont="1" applyFill="1" applyBorder="1" applyAlignment="1">
      <alignment vertical="center"/>
    </xf>
    <xf numFmtId="0" fontId="3" fillId="0" borderId="1" xfId="6" applyFont="1" applyFill="1" applyBorder="1" applyAlignment="1">
      <alignment horizontal="left"/>
    </xf>
    <xf numFmtId="0" fontId="3" fillId="0" borderId="1" xfId="6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left" vertical="center"/>
    </xf>
    <xf numFmtId="0" fontId="10" fillId="0" borderId="1" xfId="3" applyFont="1" applyFill="1" applyBorder="1"/>
    <xf numFmtId="2" fontId="10" fillId="0" borderId="1" xfId="3" applyNumberFormat="1" applyFont="1" applyFill="1" applyBorder="1" applyAlignment="1">
      <alignment horizontal="center"/>
    </xf>
    <xf numFmtId="4" fontId="10" fillId="0" borderId="1" xfId="3" applyNumberFormat="1" applyFont="1" applyFill="1" applyBorder="1" applyAlignment="1">
      <alignment horizontal="center"/>
    </xf>
    <xf numFmtId="0" fontId="3" fillId="0" borderId="1" xfId="3" applyFill="1" applyBorder="1"/>
    <xf numFmtId="0" fontId="3" fillId="0" borderId="1" xfId="3" applyFill="1" applyBorder="1" applyAlignment="1">
      <alignment horizontal="center"/>
    </xf>
    <xf numFmtId="2" fontId="3" fillId="0" borderId="1" xfId="3" applyNumberFormat="1" applyFill="1" applyBorder="1"/>
    <xf numFmtId="4" fontId="3" fillId="0" borderId="1" xfId="3" applyNumberFormat="1" applyFill="1" applyBorder="1" applyAlignment="1">
      <alignment horizontal="center"/>
    </xf>
    <xf numFmtId="1" fontId="3" fillId="0" borderId="1" xfId="6" applyNumberFormat="1" applyFont="1" applyFill="1" applyBorder="1" applyAlignment="1">
      <alignment horizontal="center"/>
    </xf>
    <xf numFmtId="2" fontId="3" fillId="0" borderId="1" xfId="6" applyNumberFormat="1" applyFont="1" applyFill="1" applyBorder="1" applyAlignment="1">
      <alignment horizontal="center"/>
    </xf>
    <xf numFmtId="4" fontId="3" fillId="0" borderId="1" xfId="3" applyNumberFormat="1" applyFill="1" applyBorder="1" applyAlignment="1">
      <alignment horizontal="center" vertical="center" wrapText="1"/>
    </xf>
    <xf numFmtId="0" fontId="3" fillId="0" borderId="1" xfId="4" applyFill="1" applyBorder="1" applyAlignment="1">
      <alignment horizontal="left" wrapText="1"/>
    </xf>
    <xf numFmtId="1" fontId="3" fillId="0" borderId="1" xfId="4" applyNumberFormat="1" applyFill="1" applyBorder="1" applyAlignment="1">
      <alignment horizontal="center"/>
    </xf>
    <xf numFmtId="2" fontId="3" fillId="0" borderId="1" xfId="4" applyNumberFormat="1" applyFill="1" applyBorder="1" applyAlignment="1">
      <alignment horizontal="center"/>
    </xf>
    <xf numFmtId="4" fontId="3" fillId="0" borderId="1" xfId="5" applyNumberFormat="1" applyFill="1" applyBorder="1" applyAlignment="1">
      <alignment horizontal="center"/>
    </xf>
    <xf numFmtId="0" fontId="12" fillId="0" borderId="0" xfId="0" applyFont="1" applyFill="1"/>
    <xf numFmtId="2" fontId="3" fillId="0" borderId="1" xfId="7" applyNumberFormat="1" applyFill="1" applyBorder="1"/>
    <xf numFmtId="10" fontId="3" fillId="0" borderId="1" xfId="7" applyNumberFormat="1" applyFill="1" applyBorder="1" applyAlignment="1">
      <alignment horizontal="center"/>
    </xf>
    <xf numFmtId="1" fontId="3" fillId="0" borderId="1" xfId="7" applyNumberFormat="1" applyFill="1" applyBorder="1" applyAlignment="1">
      <alignment horizontal="center"/>
    </xf>
    <xf numFmtId="2" fontId="3" fillId="0" borderId="1" xfId="7" applyNumberFormat="1" applyFill="1" applyBorder="1" applyAlignment="1">
      <alignment horizontal="center"/>
    </xf>
    <xf numFmtId="4" fontId="3" fillId="0" borderId="1" xfId="7" applyNumberFormat="1" applyFill="1" applyBorder="1" applyAlignment="1">
      <alignment horizontal="center"/>
    </xf>
    <xf numFmtId="0" fontId="3" fillId="0" borderId="0" xfId="2" applyFill="1"/>
    <xf numFmtId="0" fontId="3" fillId="0" borderId="0" xfId="3" applyFill="1" applyAlignment="1">
      <alignment horizontal="center"/>
    </xf>
    <xf numFmtId="2" fontId="10" fillId="0" borderId="0" xfId="3" applyNumberFormat="1" applyFont="1" applyFill="1" applyAlignment="1">
      <alignment horizontal="center"/>
    </xf>
    <xf numFmtId="2" fontId="10" fillId="0" borderId="0" xfId="3" applyNumberFormat="1" applyFont="1" applyFill="1"/>
    <xf numFmtId="0" fontId="3" fillId="0" borderId="0" xfId="3" applyFill="1"/>
    <xf numFmtId="0" fontId="13" fillId="0" borderId="0" xfId="0" applyFont="1" applyFill="1"/>
    <xf numFmtId="2" fontId="3" fillId="0" borderId="0" xfId="3" applyNumberFormat="1" applyFill="1" applyAlignment="1">
      <alignment horizontal="center"/>
    </xf>
    <xf numFmtId="2" fontId="3" fillId="0" borderId="0" xfId="3" applyNumberFormat="1" applyFill="1"/>
    <xf numFmtId="2" fontId="10" fillId="0" borderId="1" xfId="3" applyNumberFormat="1" applyFont="1" applyFill="1" applyBorder="1"/>
    <xf numFmtId="0" fontId="3" fillId="0" borderId="1" xfId="6" applyFont="1" applyBorder="1" applyAlignment="1">
      <alignment horizontal="left" vertical="center"/>
    </xf>
    <xf numFmtId="0" fontId="3" fillId="0" borderId="1" xfId="6" applyFont="1" applyBorder="1" applyAlignment="1">
      <alignment horizontal="center" vertical="center"/>
    </xf>
    <xf numFmtId="1" fontId="3" fillId="0" borderId="1" xfId="6" applyNumberFormat="1" applyFont="1" applyBorder="1" applyAlignment="1">
      <alignment horizontal="center"/>
    </xf>
    <xf numFmtId="2" fontId="3" fillId="0" borderId="1" xfId="6" applyNumberFormat="1" applyFont="1" applyBorder="1" applyAlignment="1">
      <alignment horizontal="center"/>
    </xf>
    <xf numFmtId="2" fontId="3" fillId="0" borderId="1" xfId="3" applyNumberFormat="1" applyBorder="1" applyAlignment="1">
      <alignment horizontal="center"/>
    </xf>
    <xf numFmtId="2" fontId="3" fillId="0" borderId="1" xfId="3" applyNumberFormat="1" applyBorder="1" applyAlignment="1">
      <alignment horizontal="center" vertical="center" wrapText="1"/>
    </xf>
    <xf numFmtId="0" fontId="3" fillId="0" borderId="1" xfId="4" applyBorder="1" applyAlignment="1">
      <alignment horizontal="left" wrapText="1"/>
    </xf>
    <xf numFmtId="0" fontId="3" fillId="0" borderId="1" xfId="5" applyBorder="1" applyAlignment="1">
      <alignment horizontal="center"/>
    </xf>
    <xf numFmtId="1" fontId="3" fillId="0" borderId="1" xfId="4" applyNumberFormat="1" applyBorder="1" applyAlignment="1">
      <alignment horizontal="center"/>
    </xf>
    <xf numFmtId="2" fontId="3" fillId="0" borderId="1" xfId="4" applyNumberFormat="1" applyBorder="1" applyAlignment="1">
      <alignment horizontal="center"/>
    </xf>
    <xf numFmtId="4" fontId="3" fillId="0" borderId="1" xfId="5" applyNumberFormat="1" applyBorder="1" applyAlignment="1">
      <alignment horizontal="center"/>
    </xf>
    <xf numFmtId="2" fontId="11" fillId="0" borderId="1" xfId="3" applyNumberFormat="1" applyFont="1" applyFill="1" applyBorder="1" applyAlignment="1">
      <alignment horizontal="center"/>
    </xf>
    <xf numFmtId="0" fontId="13" fillId="0" borderId="0" xfId="3" applyFont="1" applyFill="1" applyAlignment="1">
      <alignment horizontal="center" wrapText="1"/>
    </xf>
    <xf numFmtId="0" fontId="4" fillId="0" borderId="0" xfId="1" applyFont="1" applyAlignment="1">
      <alignment horizontal="center"/>
    </xf>
    <xf numFmtId="0" fontId="3" fillId="0" borderId="1" xfId="3" applyBorder="1" applyAlignment="1">
      <alignment horizontal="center" vertical="center" wrapText="1"/>
    </xf>
    <xf numFmtId="0" fontId="3" fillId="0" borderId="1" xfId="3" applyBorder="1" applyAlignment="1">
      <alignment horizontal="center"/>
    </xf>
  </cellXfs>
  <cellStyles count="8">
    <cellStyle name="Normal_3raj" xfId="5" xr:uid="{475D9790-EF15-4DA6-B93D-88C5CD14B2E5}"/>
    <cellStyle name="Normal_Kap rem 2004" xfId="7" xr:uid="{7A6CE602-2050-4AC8-B9E0-008AC02DF1B4}"/>
    <cellStyle name="Normal_LATVENERGO satiksmes   70000" xfId="4" xr:uid="{36EC799D-2ED6-4D3B-8285-C78140E0B84D}"/>
    <cellStyle name="Normal_pasvaldibas nauda" xfId="1" xr:uid="{9B5E2969-D01A-41AB-B7F1-C339C3B714CB}"/>
    <cellStyle name="Normal_Sheet1_Dārziņi 2014" xfId="6" xr:uid="{3AFDA08B-3A56-4427-9A35-5F800AF290F5}"/>
    <cellStyle name="Normal_Slokas iela" xfId="3" xr:uid="{4D76EAFC-DC3E-4477-ABD7-1B1A4088CAD5}"/>
    <cellStyle name="Normal_T-2001" xfId="2" xr:uid="{FC077C41-F6EF-4CB8-9B3A-6741DA54193A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88E9F-FB5B-466F-BA33-9BC6C94B1110}">
  <dimension ref="A1:O64"/>
  <sheetViews>
    <sheetView tabSelected="1" workbookViewId="0">
      <selection activeCell="D33" sqref="D33"/>
    </sheetView>
  </sheetViews>
  <sheetFormatPr defaultRowHeight="15" x14ac:dyDescent="0.25"/>
  <cols>
    <col min="1" max="1" width="3.140625" style="12" customWidth="1"/>
    <col min="2" max="2" width="48.5703125" style="12" customWidth="1"/>
    <col min="3" max="3" width="9.140625" style="12"/>
    <col min="4" max="4" width="9.5703125" style="12" customWidth="1"/>
    <col min="5" max="5" width="10.5703125" style="12" customWidth="1"/>
    <col min="6" max="6" width="12.85546875" style="12" customWidth="1"/>
    <col min="7" max="7" width="12.140625" style="12" customWidth="1"/>
    <col min="8" max="8" width="12" style="12" customWidth="1"/>
    <col min="9" max="9" width="13.85546875" style="12" customWidth="1"/>
    <col min="10" max="10" width="14.42578125" style="12" customWidth="1"/>
    <col min="11" max="11" width="17" style="12" customWidth="1"/>
    <col min="12" max="12" width="9.140625" style="12"/>
  </cols>
  <sheetData>
    <row r="1" spans="1:15" x14ac:dyDescent="0.25">
      <c r="A1" s="1" t="s">
        <v>59</v>
      </c>
      <c r="B1" s="1"/>
      <c r="C1" s="1"/>
      <c r="D1" s="2"/>
      <c r="E1" s="2"/>
      <c r="F1" s="2"/>
      <c r="G1" s="2"/>
      <c r="H1" s="1"/>
      <c r="I1" s="1"/>
      <c r="J1" s="2"/>
      <c r="K1" s="1"/>
      <c r="L1" s="1"/>
    </row>
    <row r="2" spans="1:15" ht="18" x14ac:dyDescent="0.25">
      <c r="A2" s="3"/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4"/>
    </row>
    <row r="3" spans="1:15" ht="18" x14ac:dyDescent="0.25">
      <c r="A3" s="3"/>
      <c r="B3" s="5"/>
      <c r="C3" s="6" t="s">
        <v>1</v>
      </c>
      <c r="D3" s="7" t="s">
        <v>2</v>
      </c>
      <c r="E3" s="5"/>
      <c r="F3" s="5"/>
      <c r="G3" s="5"/>
      <c r="H3" s="5"/>
      <c r="I3" s="5"/>
      <c r="J3" s="5"/>
      <c r="K3" s="5"/>
      <c r="L3" s="8"/>
    </row>
    <row r="4" spans="1:15" ht="15.75" x14ac:dyDescent="0.25">
      <c r="A4" s="8" t="s">
        <v>3</v>
      </c>
      <c r="B4" s="8"/>
      <c r="C4" s="6" t="s">
        <v>4</v>
      </c>
      <c r="D4" s="9" t="s">
        <v>65</v>
      </c>
      <c r="E4" s="8"/>
      <c r="F4" s="8"/>
      <c r="G4" s="8"/>
      <c r="H4" s="8"/>
      <c r="I4" s="8"/>
      <c r="J4" s="8"/>
      <c r="K4" s="8"/>
      <c r="L4" s="8"/>
    </row>
    <row r="5" spans="1:1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5" x14ac:dyDescent="0.25">
      <c r="A6" s="96" t="s">
        <v>5</v>
      </c>
      <c r="B6" s="96" t="s">
        <v>6</v>
      </c>
      <c r="C6" s="96" t="s">
        <v>7</v>
      </c>
      <c r="D6" s="96" t="s">
        <v>8</v>
      </c>
      <c r="E6" s="97" t="s">
        <v>9</v>
      </c>
      <c r="F6" s="97"/>
      <c r="G6" s="97"/>
      <c r="H6" s="97" t="s">
        <v>10</v>
      </c>
      <c r="I6" s="97"/>
      <c r="J6" s="97"/>
      <c r="K6" s="96" t="s">
        <v>11</v>
      </c>
    </row>
    <row r="7" spans="1:15" x14ac:dyDescent="0.25">
      <c r="A7" s="96"/>
      <c r="B7" s="96"/>
      <c r="C7" s="96"/>
      <c r="D7" s="96"/>
      <c r="E7" s="13" t="s">
        <v>12</v>
      </c>
      <c r="F7" s="13" t="s">
        <v>13</v>
      </c>
      <c r="G7" s="13" t="s">
        <v>14</v>
      </c>
      <c r="H7" s="13" t="s">
        <v>12</v>
      </c>
      <c r="I7" s="13" t="s">
        <v>13</v>
      </c>
      <c r="J7" s="13" t="s">
        <v>14</v>
      </c>
      <c r="K7" s="96"/>
    </row>
    <row r="8" spans="1:15" s="25" customFormat="1" x14ac:dyDescent="0.25">
      <c r="A8" s="21">
        <v>1</v>
      </c>
      <c r="B8" s="22" t="s">
        <v>15</v>
      </c>
      <c r="C8" s="21" t="s">
        <v>16</v>
      </c>
      <c r="D8" s="29">
        <v>6</v>
      </c>
      <c r="E8" s="28">
        <v>0</v>
      </c>
      <c r="F8" s="28">
        <v>3.89</v>
      </c>
      <c r="G8" s="28">
        <v>0</v>
      </c>
      <c r="H8" s="28">
        <f>D8*E8</f>
        <v>0</v>
      </c>
      <c r="I8" s="28">
        <f t="shared" ref="I8:I33" si="0">D8*F8</f>
        <v>23.34</v>
      </c>
      <c r="J8" s="28">
        <f>D8*G8</f>
        <v>0</v>
      </c>
      <c r="K8" s="27">
        <f t="shared" ref="K8:K33" si="1">H8+J8+I8</f>
        <v>23.34</v>
      </c>
      <c r="L8" s="24"/>
    </row>
    <row r="9" spans="1:15" s="25" customFormat="1" ht="25.5" x14ac:dyDescent="0.25">
      <c r="A9" s="21">
        <v>2</v>
      </c>
      <c r="B9" s="22" t="s">
        <v>17</v>
      </c>
      <c r="C9" s="21" t="s">
        <v>18</v>
      </c>
      <c r="D9" s="29">
        <v>6</v>
      </c>
      <c r="E9" s="28">
        <v>279</v>
      </c>
      <c r="F9" s="28">
        <v>29.25</v>
      </c>
      <c r="G9" s="28">
        <v>42.74</v>
      </c>
      <c r="H9" s="28">
        <f t="shared" ref="H9:H33" si="2">D9*E9</f>
        <v>1674</v>
      </c>
      <c r="I9" s="28">
        <f t="shared" si="0"/>
        <v>175.5</v>
      </c>
      <c r="J9" s="28">
        <f t="shared" ref="J9:J33" si="3">D9*G9</f>
        <v>256.44</v>
      </c>
      <c r="K9" s="27">
        <f t="shared" si="1"/>
        <v>2105.94</v>
      </c>
      <c r="L9" s="26"/>
    </row>
    <row r="10" spans="1:15" s="25" customFormat="1" x14ac:dyDescent="0.25">
      <c r="A10" s="21">
        <v>3</v>
      </c>
      <c r="B10" s="22" t="s">
        <v>19</v>
      </c>
      <c r="C10" s="21" t="s">
        <v>18</v>
      </c>
      <c r="D10" s="29">
        <v>6</v>
      </c>
      <c r="E10" s="28">
        <v>28</v>
      </c>
      <c r="F10" s="28">
        <v>5.13</v>
      </c>
      <c r="G10" s="28">
        <v>13.32</v>
      </c>
      <c r="H10" s="28">
        <f t="shared" si="2"/>
        <v>168</v>
      </c>
      <c r="I10" s="28">
        <f t="shared" si="0"/>
        <v>30.78</v>
      </c>
      <c r="J10" s="28">
        <f t="shared" si="3"/>
        <v>79.92</v>
      </c>
      <c r="K10" s="27">
        <f t="shared" si="1"/>
        <v>278.70000000000005</v>
      </c>
      <c r="L10" s="26"/>
    </row>
    <row r="11" spans="1:15" s="25" customFormat="1" ht="15.95" customHeight="1" x14ac:dyDescent="0.25">
      <c r="A11" s="21">
        <v>4</v>
      </c>
      <c r="B11" s="30" t="s">
        <v>64</v>
      </c>
      <c r="C11" s="31" t="s">
        <v>18</v>
      </c>
      <c r="D11" s="32">
        <v>6</v>
      </c>
      <c r="E11" s="33">
        <v>300</v>
      </c>
      <c r="F11" s="34">
        <v>5.21</v>
      </c>
      <c r="G11" s="34">
        <v>13.32</v>
      </c>
      <c r="H11" s="28">
        <f t="shared" si="2"/>
        <v>1800</v>
      </c>
      <c r="I11" s="28">
        <f t="shared" si="0"/>
        <v>31.259999999999998</v>
      </c>
      <c r="J11" s="28">
        <f t="shared" si="3"/>
        <v>79.92</v>
      </c>
      <c r="K11" s="27">
        <f t="shared" si="1"/>
        <v>1911.18</v>
      </c>
      <c r="L11" s="26"/>
      <c r="O11" s="35"/>
    </row>
    <row r="12" spans="1:15" s="25" customFormat="1" ht="15.95" customHeight="1" x14ac:dyDescent="0.25">
      <c r="A12" s="21">
        <v>5</v>
      </c>
      <c r="B12" s="40" t="s">
        <v>20</v>
      </c>
      <c r="C12" s="31" t="s">
        <v>18</v>
      </c>
      <c r="D12" s="32">
        <v>6</v>
      </c>
      <c r="E12" s="33">
        <v>74</v>
      </c>
      <c r="F12" s="33">
        <v>0.5</v>
      </c>
      <c r="G12" s="33">
        <v>1</v>
      </c>
      <c r="H12" s="28">
        <f t="shared" si="2"/>
        <v>444</v>
      </c>
      <c r="I12" s="28">
        <f t="shared" si="0"/>
        <v>3</v>
      </c>
      <c r="J12" s="28">
        <f t="shared" si="3"/>
        <v>6</v>
      </c>
      <c r="K12" s="27">
        <f t="shared" si="1"/>
        <v>453</v>
      </c>
      <c r="O12" s="35"/>
    </row>
    <row r="13" spans="1:15" s="25" customFormat="1" x14ac:dyDescent="0.25">
      <c r="A13" s="21">
        <v>6</v>
      </c>
      <c r="B13" s="22" t="s">
        <v>21</v>
      </c>
      <c r="C13" s="21" t="s">
        <v>16</v>
      </c>
      <c r="D13" s="29">
        <v>6</v>
      </c>
      <c r="E13" s="28">
        <v>1</v>
      </c>
      <c r="F13" s="28">
        <v>3.66</v>
      </c>
      <c r="G13" s="28">
        <v>0</v>
      </c>
      <c r="H13" s="28">
        <f t="shared" si="2"/>
        <v>6</v>
      </c>
      <c r="I13" s="28">
        <f t="shared" si="0"/>
        <v>21.96</v>
      </c>
      <c r="J13" s="28">
        <f t="shared" si="3"/>
        <v>0</v>
      </c>
      <c r="K13" s="27">
        <f t="shared" si="1"/>
        <v>27.96</v>
      </c>
      <c r="L13" s="24"/>
    </row>
    <row r="14" spans="1:15" s="25" customFormat="1" x14ac:dyDescent="0.25">
      <c r="A14" s="21">
        <v>7</v>
      </c>
      <c r="B14" s="22" t="s">
        <v>22</v>
      </c>
      <c r="C14" s="21" t="s">
        <v>23</v>
      </c>
      <c r="D14" s="36">
        <v>110</v>
      </c>
      <c r="E14" s="28">
        <v>0</v>
      </c>
      <c r="F14" s="28">
        <v>0.11</v>
      </c>
      <c r="G14" s="28">
        <v>0</v>
      </c>
      <c r="H14" s="28">
        <f t="shared" si="2"/>
        <v>0</v>
      </c>
      <c r="I14" s="28">
        <f t="shared" si="0"/>
        <v>12.1</v>
      </c>
      <c r="J14" s="28">
        <f t="shared" si="3"/>
        <v>0</v>
      </c>
      <c r="K14" s="27">
        <f t="shared" si="1"/>
        <v>12.1</v>
      </c>
      <c r="L14" s="24"/>
    </row>
    <row r="15" spans="1:15" s="25" customFormat="1" x14ac:dyDescent="0.25">
      <c r="A15" s="21">
        <v>8</v>
      </c>
      <c r="B15" s="37" t="s">
        <v>24</v>
      </c>
      <c r="C15" s="21" t="s">
        <v>25</v>
      </c>
      <c r="D15" s="38">
        <v>120</v>
      </c>
      <c r="E15" s="39">
        <v>0.95</v>
      </c>
      <c r="F15" s="39">
        <v>0.56000000000000005</v>
      </c>
      <c r="G15" s="39">
        <v>0.3</v>
      </c>
      <c r="H15" s="28">
        <f t="shared" si="2"/>
        <v>114</v>
      </c>
      <c r="I15" s="28">
        <f t="shared" si="0"/>
        <v>67.2</v>
      </c>
      <c r="J15" s="28">
        <f t="shared" si="3"/>
        <v>36</v>
      </c>
      <c r="K15" s="27">
        <f t="shared" si="1"/>
        <v>217.2</v>
      </c>
    </row>
    <row r="16" spans="1:15" s="25" customFormat="1" x14ac:dyDescent="0.25">
      <c r="A16" s="21">
        <v>9</v>
      </c>
      <c r="B16" s="22" t="s">
        <v>26</v>
      </c>
      <c r="C16" s="21" t="s">
        <v>23</v>
      </c>
      <c r="D16" s="29">
        <v>180</v>
      </c>
      <c r="E16" s="28">
        <v>7.5</v>
      </c>
      <c r="F16" s="28">
        <v>5.32</v>
      </c>
      <c r="G16" s="28">
        <v>1.17</v>
      </c>
      <c r="H16" s="28">
        <f t="shared" si="2"/>
        <v>1350</v>
      </c>
      <c r="I16" s="28">
        <f t="shared" si="0"/>
        <v>957.6</v>
      </c>
      <c r="J16" s="28">
        <f t="shared" si="3"/>
        <v>210.6</v>
      </c>
      <c r="K16" s="27">
        <f t="shared" si="1"/>
        <v>2518.1999999999998</v>
      </c>
      <c r="L16" s="26"/>
    </row>
    <row r="17" spans="1:12" s="25" customFormat="1" x14ac:dyDescent="0.25">
      <c r="A17" s="21">
        <v>10</v>
      </c>
      <c r="B17" s="22" t="s">
        <v>27</v>
      </c>
      <c r="C17" s="21" t="s">
        <v>18</v>
      </c>
      <c r="D17" s="29">
        <v>14</v>
      </c>
      <c r="E17" s="41">
        <v>2.5099999999999998</v>
      </c>
      <c r="F17" s="41">
        <v>9.81</v>
      </c>
      <c r="G17" s="41">
        <v>2.4900000000000002</v>
      </c>
      <c r="H17" s="28">
        <f t="shared" si="2"/>
        <v>35.14</v>
      </c>
      <c r="I17" s="28">
        <f t="shared" si="0"/>
        <v>137.34</v>
      </c>
      <c r="J17" s="28">
        <f t="shared" si="3"/>
        <v>34.86</v>
      </c>
      <c r="K17" s="27">
        <f t="shared" si="1"/>
        <v>207.34</v>
      </c>
    </row>
    <row r="18" spans="1:12" s="25" customFormat="1" x14ac:dyDescent="0.25">
      <c r="A18" s="21">
        <v>11</v>
      </c>
      <c r="B18" s="22" t="s">
        <v>28</v>
      </c>
      <c r="C18" s="21" t="s">
        <v>16</v>
      </c>
      <c r="D18" s="29">
        <v>2</v>
      </c>
      <c r="E18" s="41">
        <v>0.5</v>
      </c>
      <c r="F18" s="41">
        <v>3.68</v>
      </c>
      <c r="G18" s="41">
        <v>0</v>
      </c>
      <c r="H18" s="28">
        <f t="shared" si="2"/>
        <v>1</v>
      </c>
      <c r="I18" s="28">
        <f t="shared" si="0"/>
        <v>7.36</v>
      </c>
      <c r="J18" s="28">
        <f t="shared" si="3"/>
        <v>0</v>
      </c>
      <c r="K18" s="27">
        <f t="shared" si="1"/>
        <v>8.36</v>
      </c>
      <c r="L18" s="24"/>
    </row>
    <row r="19" spans="1:12" s="25" customFormat="1" x14ac:dyDescent="0.25">
      <c r="A19" s="21">
        <v>12</v>
      </c>
      <c r="B19" s="42" t="s">
        <v>29</v>
      </c>
      <c r="C19" s="43" t="s">
        <v>23</v>
      </c>
      <c r="D19" s="44">
        <v>120</v>
      </c>
      <c r="E19" s="39">
        <v>0.05</v>
      </c>
      <c r="F19" s="28">
        <v>0</v>
      </c>
      <c r="G19" s="28">
        <v>0</v>
      </c>
      <c r="H19" s="28">
        <f t="shared" si="2"/>
        <v>6</v>
      </c>
      <c r="I19" s="28">
        <f t="shared" si="0"/>
        <v>0</v>
      </c>
      <c r="J19" s="28">
        <f t="shared" si="3"/>
        <v>0</v>
      </c>
      <c r="K19" s="27">
        <f t="shared" si="1"/>
        <v>6</v>
      </c>
      <c r="L19" s="24"/>
    </row>
    <row r="20" spans="1:12" s="25" customFormat="1" x14ac:dyDescent="0.25">
      <c r="A20" s="21">
        <v>13</v>
      </c>
      <c r="B20" s="22" t="s">
        <v>30</v>
      </c>
      <c r="C20" s="21" t="s">
        <v>18</v>
      </c>
      <c r="D20" s="29">
        <v>6</v>
      </c>
      <c r="E20" s="28">
        <v>12.5</v>
      </c>
      <c r="F20" s="28">
        <v>0</v>
      </c>
      <c r="G20" s="28">
        <v>0</v>
      </c>
      <c r="H20" s="28">
        <f t="shared" si="2"/>
        <v>75</v>
      </c>
      <c r="I20" s="28">
        <f t="shared" si="0"/>
        <v>0</v>
      </c>
      <c r="J20" s="28">
        <f t="shared" si="3"/>
        <v>0</v>
      </c>
      <c r="K20" s="27">
        <f t="shared" si="1"/>
        <v>75</v>
      </c>
      <c r="L20" s="24"/>
    </row>
    <row r="21" spans="1:12" s="25" customFormat="1" x14ac:dyDescent="0.25">
      <c r="A21" s="21">
        <v>14</v>
      </c>
      <c r="B21" s="30" t="s">
        <v>31</v>
      </c>
      <c r="C21" s="45" t="s">
        <v>18</v>
      </c>
      <c r="D21" s="46">
        <v>6</v>
      </c>
      <c r="E21" s="34">
        <v>10.5</v>
      </c>
      <c r="F21" s="34">
        <v>3.89</v>
      </c>
      <c r="G21" s="34">
        <v>8.73</v>
      </c>
      <c r="H21" s="28">
        <f t="shared" si="2"/>
        <v>63</v>
      </c>
      <c r="I21" s="28">
        <f t="shared" si="0"/>
        <v>23.34</v>
      </c>
      <c r="J21" s="28">
        <f t="shared" si="3"/>
        <v>52.38</v>
      </c>
      <c r="K21" s="27">
        <f t="shared" si="1"/>
        <v>138.72</v>
      </c>
      <c r="L21" s="24"/>
    </row>
    <row r="22" spans="1:12" s="25" customFormat="1" x14ac:dyDescent="0.25">
      <c r="A22" s="21">
        <v>15</v>
      </c>
      <c r="B22" s="22" t="s">
        <v>32</v>
      </c>
      <c r="C22" s="21" t="s">
        <v>23</v>
      </c>
      <c r="D22" s="29">
        <v>45</v>
      </c>
      <c r="E22" s="28">
        <v>0.7</v>
      </c>
      <c r="F22" s="28">
        <v>0.38</v>
      </c>
      <c r="G22" s="28">
        <v>0.56000000000000005</v>
      </c>
      <c r="H22" s="28">
        <f t="shared" si="2"/>
        <v>31.499999999999996</v>
      </c>
      <c r="I22" s="28">
        <f t="shared" si="0"/>
        <v>17.100000000000001</v>
      </c>
      <c r="J22" s="28">
        <f t="shared" si="3"/>
        <v>25.200000000000003</v>
      </c>
      <c r="K22" s="27">
        <f t="shared" si="1"/>
        <v>73.800000000000011</v>
      </c>
      <c r="L22" s="26"/>
    </row>
    <row r="23" spans="1:12" s="25" customFormat="1" x14ac:dyDescent="0.25">
      <c r="A23" s="21">
        <v>16</v>
      </c>
      <c r="B23" s="22" t="s">
        <v>33</v>
      </c>
      <c r="C23" s="21" t="s">
        <v>18</v>
      </c>
      <c r="D23" s="29">
        <v>1</v>
      </c>
      <c r="E23" s="28">
        <v>300</v>
      </c>
      <c r="F23" s="28">
        <v>15.6</v>
      </c>
      <c r="G23" s="28">
        <v>8.73</v>
      </c>
      <c r="H23" s="28">
        <f t="shared" si="2"/>
        <v>300</v>
      </c>
      <c r="I23" s="28">
        <f t="shared" si="0"/>
        <v>15.6</v>
      </c>
      <c r="J23" s="28">
        <f t="shared" si="3"/>
        <v>8.73</v>
      </c>
      <c r="K23" s="27">
        <f t="shared" si="1"/>
        <v>324.33000000000004</v>
      </c>
      <c r="L23" s="24"/>
    </row>
    <row r="24" spans="1:12" s="25" customFormat="1" x14ac:dyDescent="0.25">
      <c r="A24" s="21">
        <v>17</v>
      </c>
      <c r="B24" s="22" t="s">
        <v>34</v>
      </c>
      <c r="C24" s="21" t="s">
        <v>16</v>
      </c>
      <c r="D24" s="29">
        <v>1</v>
      </c>
      <c r="E24" s="28">
        <v>1.31</v>
      </c>
      <c r="F24" s="28">
        <v>3.66</v>
      </c>
      <c r="G24" s="28">
        <v>0</v>
      </c>
      <c r="H24" s="28">
        <f t="shared" si="2"/>
        <v>1.31</v>
      </c>
      <c r="I24" s="28">
        <f t="shared" si="0"/>
        <v>3.66</v>
      </c>
      <c r="J24" s="28">
        <f t="shared" si="3"/>
        <v>0</v>
      </c>
      <c r="K24" s="27">
        <f t="shared" si="1"/>
        <v>4.9700000000000006</v>
      </c>
      <c r="L24" s="24"/>
    </row>
    <row r="25" spans="1:12" s="25" customFormat="1" x14ac:dyDescent="0.25">
      <c r="A25" s="21">
        <v>18</v>
      </c>
      <c r="B25" s="22" t="s">
        <v>35</v>
      </c>
      <c r="C25" s="21" t="s">
        <v>18</v>
      </c>
      <c r="D25" s="29">
        <v>1</v>
      </c>
      <c r="E25" s="28">
        <v>15</v>
      </c>
      <c r="F25" s="28">
        <v>3.89</v>
      </c>
      <c r="G25" s="28">
        <v>0</v>
      </c>
      <c r="H25" s="28">
        <f t="shared" si="2"/>
        <v>15</v>
      </c>
      <c r="I25" s="28">
        <f t="shared" si="0"/>
        <v>3.89</v>
      </c>
      <c r="J25" s="28">
        <f t="shared" si="3"/>
        <v>0</v>
      </c>
      <c r="K25" s="27">
        <f t="shared" si="1"/>
        <v>18.89</v>
      </c>
      <c r="L25" s="24"/>
    </row>
    <row r="26" spans="1:12" s="25" customFormat="1" x14ac:dyDescent="0.25">
      <c r="A26" s="21">
        <v>19</v>
      </c>
      <c r="B26" s="30" t="s">
        <v>36</v>
      </c>
      <c r="C26" s="43" t="s">
        <v>16</v>
      </c>
      <c r="D26" s="44">
        <v>1</v>
      </c>
      <c r="E26" s="39">
        <v>0</v>
      </c>
      <c r="F26" s="39">
        <v>0.93</v>
      </c>
      <c r="G26" s="39">
        <v>6.23</v>
      </c>
      <c r="H26" s="28">
        <f t="shared" si="2"/>
        <v>0</v>
      </c>
      <c r="I26" s="28">
        <f t="shared" si="0"/>
        <v>0.93</v>
      </c>
      <c r="J26" s="28">
        <f t="shared" si="3"/>
        <v>6.23</v>
      </c>
      <c r="K26" s="27">
        <f t="shared" si="1"/>
        <v>7.16</v>
      </c>
      <c r="L26" s="24"/>
    </row>
    <row r="27" spans="1:12" s="25" customFormat="1" x14ac:dyDescent="0.25">
      <c r="A27" s="21">
        <v>20</v>
      </c>
      <c r="B27" s="47" t="s">
        <v>37</v>
      </c>
      <c r="C27" s="48" t="s">
        <v>18</v>
      </c>
      <c r="D27" s="49">
        <v>1</v>
      </c>
      <c r="E27" s="41">
        <v>100</v>
      </c>
      <c r="F27" s="41">
        <v>0</v>
      </c>
      <c r="G27" s="41">
        <v>0</v>
      </c>
      <c r="H27" s="28">
        <f t="shared" si="2"/>
        <v>100</v>
      </c>
      <c r="I27" s="28">
        <f t="shared" si="0"/>
        <v>0</v>
      </c>
      <c r="J27" s="28">
        <f t="shared" si="3"/>
        <v>0</v>
      </c>
      <c r="K27" s="27">
        <f t="shared" si="1"/>
        <v>100</v>
      </c>
      <c r="L27" s="24"/>
    </row>
    <row r="28" spans="1:12" s="25" customFormat="1" x14ac:dyDescent="0.25">
      <c r="A28" s="21">
        <v>21</v>
      </c>
      <c r="B28" s="22" t="s">
        <v>38</v>
      </c>
      <c r="C28" s="31" t="s">
        <v>16</v>
      </c>
      <c r="D28" s="32">
        <v>1</v>
      </c>
      <c r="E28" s="28">
        <v>0</v>
      </c>
      <c r="F28" s="28">
        <v>6.42</v>
      </c>
      <c r="G28" s="28">
        <v>2.82</v>
      </c>
      <c r="H28" s="28">
        <f t="shared" si="2"/>
        <v>0</v>
      </c>
      <c r="I28" s="28">
        <f t="shared" si="0"/>
        <v>6.42</v>
      </c>
      <c r="J28" s="28">
        <f t="shared" si="3"/>
        <v>2.82</v>
      </c>
      <c r="K28" s="27">
        <f t="shared" si="1"/>
        <v>9.24</v>
      </c>
      <c r="L28" s="24"/>
    </row>
    <row r="29" spans="1:12" s="25" customFormat="1" x14ac:dyDescent="0.25">
      <c r="A29" s="21">
        <v>22</v>
      </c>
      <c r="B29" s="52" t="s">
        <v>39</v>
      </c>
      <c r="C29" s="51" t="s">
        <v>40</v>
      </c>
      <c r="D29" s="49">
        <v>110</v>
      </c>
      <c r="E29" s="41">
        <v>0</v>
      </c>
      <c r="F29" s="41">
        <v>4.13</v>
      </c>
      <c r="G29" s="41">
        <v>0.47</v>
      </c>
      <c r="H29" s="28">
        <f t="shared" si="2"/>
        <v>0</v>
      </c>
      <c r="I29" s="28">
        <f t="shared" si="0"/>
        <v>454.3</v>
      </c>
      <c r="J29" s="28">
        <f t="shared" si="3"/>
        <v>51.699999999999996</v>
      </c>
      <c r="K29" s="27">
        <f t="shared" si="1"/>
        <v>506</v>
      </c>
      <c r="L29" s="24"/>
    </row>
    <row r="30" spans="1:12" s="25" customFormat="1" x14ac:dyDescent="0.25">
      <c r="A30" s="21">
        <v>23</v>
      </c>
      <c r="B30" s="50" t="s">
        <v>41</v>
      </c>
      <c r="C30" s="51" t="s">
        <v>40</v>
      </c>
      <c r="D30" s="49">
        <v>60</v>
      </c>
      <c r="E30" s="41">
        <v>0.95</v>
      </c>
      <c r="F30" s="41">
        <v>3.27</v>
      </c>
      <c r="G30" s="41">
        <v>0.24</v>
      </c>
      <c r="H30" s="28">
        <f t="shared" si="2"/>
        <v>57</v>
      </c>
      <c r="I30" s="28">
        <f t="shared" si="0"/>
        <v>196.2</v>
      </c>
      <c r="J30" s="28">
        <f t="shared" si="3"/>
        <v>14.399999999999999</v>
      </c>
      <c r="K30" s="27">
        <f t="shared" si="1"/>
        <v>267.60000000000002</v>
      </c>
      <c r="L30" s="24"/>
    </row>
    <row r="31" spans="1:12" s="25" customFormat="1" x14ac:dyDescent="0.25">
      <c r="A31" s="21">
        <v>24</v>
      </c>
      <c r="B31" s="22" t="s">
        <v>42</v>
      </c>
      <c r="C31" s="51" t="s">
        <v>58</v>
      </c>
      <c r="D31" s="49">
        <v>1</v>
      </c>
      <c r="E31" s="41">
        <v>0</v>
      </c>
      <c r="F31" s="41">
        <v>4.97</v>
      </c>
      <c r="G31" s="41">
        <v>2.82</v>
      </c>
      <c r="H31" s="28">
        <f t="shared" si="2"/>
        <v>0</v>
      </c>
      <c r="I31" s="28">
        <f t="shared" si="0"/>
        <v>4.97</v>
      </c>
      <c r="J31" s="28">
        <f t="shared" si="3"/>
        <v>2.82</v>
      </c>
      <c r="K31" s="27">
        <f t="shared" si="1"/>
        <v>7.7899999999999991</v>
      </c>
      <c r="L31" s="24"/>
    </row>
    <row r="32" spans="1:12" s="25" customFormat="1" x14ac:dyDescent="0.25">
      <c r="A32" s="21">
        <v>25</v>
      </c>
      <c r="B32" s="50" t="s">
        <v>43</v>
      </c>
      <c r="C32" s="51" t="s">
        <v>58</v>
      </c>
      <c r="D32" s="49">
        <v>3</v>
      </c>
      <c r="E32" s="41">
        <v>31</v>
      </c>
      <c r="F32" s="41">
        <v>5.88</v>
      </c>
      <c r="G32" s="41">
        <v>2.82</v>
      </c>
      <c r="H32" s="28">
        <f t="shared" si="2"/>
        <v>93</v>
      </c>
      <c r="I32" s="28">
        <f t="shared" si="0"/>
        <v>17.64</v>
      </c>
      <c r="J32" s="28">
        <f t="shared" si="3"/>
        <v>8.4599999999999991</v>
      </c>
      <c r="K32" s="27">
        <f t="shared" si="1"/>
        <v>119.1</v>
      </c>
      <c r="L32" s="24"/>
    </row>
    <row r="33" spans="1:12" s="25" customFormat="1" x14ac:dyDescent="0.25">
      <c r="A33" s="21">
        <v>26</v>
      </c>
      <c r="B33" s="50" t="s">
        <v>44</v>
      </c>
      <c r="C33" s="51" t="s">
        <v>58</v>
      </c>
      <c r="D33" s="49">
        <v>1.5</v>
      </c>
      <c r="E33" s="41">
        <v>36</v>
      </c>
      <c r="F33" s="41">
        <v>6.55</v>
      </c>
      <c r="G33" s="41">
        <v>2.82</v>
      </c>
      <c r="H33" s="28">
        <f t="shared" si="2"/>
        <v>54</v>
      </c>
      <c r="I33" s="28">
        <f t="shared" si="0"/>
        <v>9.8249999999999993</v>
      </c>
      <c r="J33" s="28">
        <f t="shared" si="3"/>
        <v>4.2299999999999995</v>
      </c>
      <c r="K33" s="27">
        <f t="shared" si="1"/>
        <v>68.054999999999993</v>
      </c>
      <c r="L33" s="24"/>
    </row>
    <row r="34" spans="1:12" s="25" customFormat="1" x14ac:dyDescent="0.25">
      <c r="A34" s="21">
        <v>27</v>
      </c>
      <c r="B34" s="53" t="s">
        <v>45</v>
      </c>
      <c r="C34" s="93">
        <f>H34+J34+I34</f>
        <v>9489.9750000000004</v>
      </c>
      <c r="D34" s="93"/>
      <c r="E34" s="54"/>
      <c r="F34" s="54"/>
      <c r="G34" s="54"/>
      <c r="H34" s="54">
        <f>SUM(H8:H33)</f>
        <v>6387.9500000000007</v>
      </c>
      <c r="I34" s="54">
        <f>SUM(I8:I33)</f>
        <v>2221.3149999999991</v>
      </c>
      <c r="J34" s="54">
        <f>SUM(J8:J33)</f>
        <v>880.71000000000026</v>
      </c>
      <c r="K34" s="55">
        <f>SUM(K8:K33)</f>
        <v>9489.9750000000022</v>
      </c>
      <c r="L34" s="24"/>
    </row>
    <row r="35" spans="1:12" s="25" customFormat="1" x14ac:dyDescent="0.25">
      <c r="A35" s="21">
        <v>28</v>
      </c>
      <c r="B35" s="56" t="s">
        <v>46</v>
      </c>
      <c r="C35" s="57"/>
      <c r="D35" s="57"/>
      <c r="E35" s="23"/>
      <c r="F35" s="23"/>
      <c r="G35" s="58"/>
      <c r="H35" s="23"/>
      <c r="I35" s="23"/>
      <c r="J35" s="58"/>
      <c r="K35" s="59">
        <f>I34*0.2359</f>
        <v>524.0082084999998</v>
      </c>
      <c r="L35" s="24"/>
    </row>
    <row r="36" spans="1:12" s="25" customFormat="1" x14ac:dyDescent="0.25">
      <c r="A36" s="21">
        <v>29</v>
      </c>
      <c r="B36" s="56" t="s">
        <v>60</v>
      </c>
      <c r="C36" s="57" t="s">
        <v>47</v>
      </c>
      <c r="D36" s="57"/>
      <c r="E36" s="23"/>
      <c r="F36" s="23"/>
      <c r="G36" s="58"/>
      <c r="H36" s="23"/>
      <c r="I36" s="23"/>
      <c r="J36" s="58"/>
      <c r="K36" s="59">
        <v>0</v>
      </c>
      <c r="L36" s="24"/>
    </row>
    <row r="37" spans="1:12" s="25" customFormat="1" x14ac:dyDescent="0.25">
      <c r="A37" s="21">
        <v>30</v>
      </c>
      <c r="B37" s="82" t="s">
        <v>61</v>
      </c>
      <c r="C37" s="83" t="s">
        <v>62</v>
      </c>
      <c r="D37" s="84">
        <v>2</v>
      </c>
      <c r="E37" s="85"/>
      <c r="F37" s="85"/>
      <c r="G37" s="85"/>
      <c r="H37" s="86"/>
      <c r="I37" s="86"/>
      <c r="J37" s="86"/>
      <c r="K37" s="87">
        <f>D37*80</f>
        <v>160</v>
      </c>
      <c r="L37" s="24"/>
    </row>
    <row r="38" spans="1:12" s="25" customFormat="1" x14ac:dyDescent="0.25">
      <c r="A38" s="21">
        <v>31</v>
      </c>
      <c r="B38" s="50" t="s">
        <v>48</v>
      </c>
      <c r="C38" s="51" t="s">
        <v>49</v>
      </c>
      <c r="D38" s="60">
        <v>1.5</v>
      </c>
      <c r="E38" s="61"/>
      <c r="F38" s="61"/>
      <c r="G38" s="61"/>
      <c r="H38" s="23"/>
      <c r="I38" s="23"/>
      <c r="J38" s="23"/>
      <c r="K38" s="62">
        <f>D38*70</f>
        <v>105</v>
      </c>
      <c r="L38" s="24"/>
    </row>
    <row r="39" spans="1:12" s="25" customFormat="1" x14ac:dyDescent="0.25">
      <c r="A39" s="21">
        <v>32</v>
      </c>
      <c r="B39" s="88" t="s">
        <v>63</v>
      </c>
      <c r="C39" s="89" t="s">
        <v>40</v>
      </c>
      <c r="D39" s="90">
        <v>0</v>
      </c>
      <c r="E39" s="91"/>
      <c r="F39" s="91"/>
      <c r="G39" s="91"/>
      <c r="H39" s="86"/>
      <c r="I39" s="86"/>
      <c r="J39" s="86"/>
      <c r="K39" s="92">
        <f>D39*65.07+91.24</f>
        <v>91.24</v>
      </c>
      <c r="L39" s="24"/>
    </row>
    <row r="40" spans="1:12" s="25" customFormat="1" x14ac:dyDescent="0.25">
      <c r="A40" s="21">
        <v>33</v>
      </c>
      <c r="B40" s="63" t="s">
        <v>50</v>
      </c>
      <c r="C40" s="51"/>
      <c r="D40" s="64"/>
      <c r="E40" s="65"/>
      <c r="F40" s="65"/>
      <c r="G40" s="65"/>
      <c r="H40" s="23"/>
      <c r="I40" s="23"/>
      <c r="J40" s="23"/>
      <c r="K40" s="66">
        <v>100</v>
      </c>
      <c r="L40" s="24"/>
    </row>
    <row r="41" spans="1:12" s="25" customFormat="1" x14ac:dyDescent="0.25">
      <c r="A41" s="21">
        <v>34</v>
      </c>
      <c r="B41" s="63" t="s">
        <v>51</v>
      </c>
      <c r="C41" s="43"/>
      <c r="D41" s="64"/>
      <c r="E41" s="65"/>
      <c r="F41" s="65"/>
      <c r="G41" s="65"/>
      <c r="H41" s="23"/>
      <c r="I41" s="23"/>
      <c r="J41" s="23"/>
      <c r="K41" s="66">
        <f>K34*3%</f>
        <v>284.69925000000006</v>
      </c>
      <c r="L41" s="67"/>
    </row>
    <row r="42" spans="1:12" s="25" customFormat="1" x14ac:dyDescent="0.25">
      <c r="A42" s="21">
        <v>35</v>
      </c>
      <c r="B42" s="68" t="s">
        <v>52</v>
      </c>
      <c r="C42" s="43"/>
      <c r="D42" s="64"/>
      <c r="E42" s="65"/>
      <c r="F42" s="65"/>
      <c r="G42" s="65"/>
      <c r="H42" s="23"/>
      <c r="I42" s="23"/>
      <c r="J42" s="23"/>
      <c r="K42" s="66">
        <f>K43*20%</f>
        <v>189.8</v>
      </c>
      <c r="L42" s="67"/>
    </row>
    <row r="43" spans="1:12" s="25" customFormat="1" x14ac:dyDescent="0.25">
      <c r="A43" s="21">
        <v>36</v>
      </c>
      <c r="B43" s="68" t="s">
        <v>53</v>
      </c>
      <c r="C43" s="69"/>
      <c r="D43" s="70"/>
      <c r="E43" s="71"/>
      <c r="F43" s="71"/>
      <c r="G43" s="71"/>
      <c r="H43" s="71"/>
      <c r="I43" s="71"/>
      <c r="J43" s="71"/>
      <c r="K43" s="72">
        <f>ROUND((K34*0.1),2)</f>
        <v>949</v>
      </c>
      <c r="L43" s="73"/>
    </row>
    <row r="44" spans="1:12" s="25" customFormat="1" x14ac:dyDescent="0.25">
      <c r="A44" s="74"/>
      <c r="B44" s="94"/>
      <c r="C44" s="94"/>
      <c r="D44" s="94"/>
      <c r="E44" s="75"/>
      <c r="F44" s="75"/>
      <c r="G44" s="76"/>
      <c r="H44" s="75"/>
      <c r="I44" s="75"/>
      <c r="J44" s="76"/>
      <c r="K44" s="55">
        <f>SUM(K34:K43)</f>
        <v>11893.7224585</v>
      </c>
      <c r="L44" s="24"/>
    </row>
    <row r="45" spans="1:12" s="25" customFormat="1" x14ac:dyDescent="0.25">
      <c r="A45" s="77"/>
      <c r="B45" s="78" t="s">
        <v>54</v>
      </c>
      <c r="C45" s="74"/>
      <c r="D45" s="74"/>
      <c r="E45" s="79"/>
      <c r="F45" s="79"/>
      <c r="G45" s="80"/>
      <c r="H45" s="80"/>
      <c r="I45" s="79"/>
      <c r="J45" s="81" t="s">
        <v>55</v>
      </c>
      <c r="K45" s="59">
        <f>ROUND((K44*0.21),2)</f>
        <v>2497.6799999999998</v>
      </c>
      <c r="L45" s="24"/>
    </row>
    <row r="46" spans="1:12" s="25" customFormat="1" x14ac:dyDescent="0.25">
      <c r="A46" s="77"/>
      <c r="B46" s="77" t="s">
        <v>56</v>
      </c>
      <c r="C46" s="74"/>
      <c r="D46" s="74"/>
      <c r="E46" s="79"/>
      <c r="F46" s="79"/>
      <c r="G46" s="80"/>
      <c r="H46" s="80"/>
      <c r="I46" s="79"/>
      <c r="J46" s="81" t="s">
        <v>57</v>
      </c>
      <c r="K46" s="55">
        <f>SUM(K44:K45)</f>
        <v>14391.402458500001</v>
      </c>
      <c r="L46" s="24"/>
    </row>
    <row r="47" spans="1:12" s="25" customForma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</row>
    <row r="48" spans="1:12" x14ac:dyDescent="0.25">
      <c r="A48" s="3"/>
      <c r="B48" s="14"/>
      <c r="C48" s="3"/>
      <c r="D48" s="14"/>
      <c r="E48" s="15"/>
      <c r="F48" s="14"/>
      <c r="G48" s="15"/>
      <c r="H48" s="16"/>
      <c r="I48" s="16"/>
      <c r="J48" s="15"/>
      <c r="K48" s="17"/>
      <c r="L48"/>
    </row>
    <row r="49" spans="1:12" x14ac:dyDescent="0.25">
      <c r="A49" s="3"/>
      <c r="B49" s="15"/>
      <c r="C49" s="14"/>
      <c r="D49" s="14"/>
      <c r="E49" s="15"/>
      <c r="F49" s="15"/>
      <c r="G49" s="15"/>
      <c r="H49" s="14"/>
      <c r="I49" s="16"/>
      <c r="J49" s="15"/>
      <c r="K49" s="16"/>
      <c r="L49"/>
    </row>
    <row r="50" spans="1:12" x14ac:dyDescent="0.25">
      <c r="A50" s="3"/>
      <c r="B50" s="14"/>
      <c r="C50" s="3"/>
      <c r="D50" s="15"/>
      <c r="E50" s="15"/>
      <c r="F50" s="14"/>
      <c r="G50" s="16"/>
      <c r="H50" s="17"/>
      <c r="I50" s="16"/>
      <c r="J50" s="17"/>
      <c r="K50" s="15"/>
      <c r="L50"/>
    </row>
    <row r="51" spans="1:12" x14ac:dyDescent="0.25">
      <c r="A51" s="3"/>
      <c r="B51" s="15"/>
      <c r="C51" s="18"/>
      <c r="D51" s="15"/>
      <c r="E51" s="15"/>
      <c r="F51" s="15"/>
      <c r="G51" s="16"/>
      <c r="H51" s="17"/>
      <c r="I51" s="17"/>
      <c r="J51" s="16"/>
      <c r="K51" s="15"/>
      <c r="L51"/>
    </row>
    <row r="52" spans="1:12" x14ac:dyDescent="0.25">
      <c r="A52" s="3"/>
      <c r="B52" s="14"/>
      <c r="C52" s="3"/>
      <c r="D52" s="15"/>
      <c r="E52" s="15"/>
      <c r="F52" s="14"/>
      <c r="G52" s="16"/>
      <c r="H52" s="17"/>
      <c r="I52" s="17"/>
      <c r="J52" s="16"/>
      <c r="K52" s="15"/>
      <c r="L52"/>
    </row>
    <row r="53" spans="1:12" x14ac:dyDescent="0.25">
      <c r="A53" s="3"/>
      <c r="B53" s="18"/>
      <c r="C53" s="18"/>
      <c r="D53" s="15"/>
      <c r="E53" s="15"/>
      <c r="F53" s="15"/>
      <c r="G53" s="16"/>
      <c r="H53" s="17"/>
      <c r="I53" s="17"/>
      <c r="J53" s="16"/>
      <c r="K53" s="15"/>
      <c r="L53"/>
    </row>
    <row r="55" spans="1:12" x14ac:dyDescent="0.25">
      <c r="A55" s="3"/>
      <c r="B55" s="14"/>
      <c r="C55" s="3"/>
      <c r="D55" s="14"/>
      <c r="E55" s="15"/>
      <c r="F55" s="14"/>
      <c r="G55" s="15"/>
      <c r="H55" s="16"/>
      <c r="I55" s="16"/>
      <c r="J55" s="15"/>
      <c r="K55" s="16"/>
      <c r="L55" s="19"/>
    </row>
    <row r="56" spans="1:12" x14ac:dyDescent="0.25">
      <c r="A56" s="3"/>
      <c r="B56" s="15"/>
      <c r="C56" s="14"/>
      <c r="D56" s="14"/>
      <c r="E56" s="15"/>
      <c r="F56" s="15"/>
      <c r="G56" s="15"/>
      <c r="H56" s="14"/>
      <c r="I56" s="16"/>
      <c r="J56" s="15"/>
      <c r="K56" s="16"/>
      <c r="L56" s="15"/>
    </row>
    <row r="57" spans="1:12" x14ac:dyDescent="0.25">
      <c r="A57" s="3"/>
      <c r="B57" s="15"/>
      <c r="C57" s="18"/>
      <c r="D57" s="14"/>
      <c r="E57" s="15"/>
      <c r="F57" s="14"/>
      <c r="G57" s="15"/>
      <c r="H57" s="15"/>
      <c r="I57" s="16"/>
      <c r="J57" s="15"/>
      <c r="K57" s="20"/>
      <c r="L57" s="15"/>
    </row>
    <row r="58" spans="1:12" x14ac:dyDescent="0.25">
      <c r="A58" s="3"/>
      <c r="B58" s="14"/>
      <c r="C58" s="3"/>
      <c r="D58" s="15"/>
      <c r="E58" s="15"/>
      <c r="F58" s="14"/>
      <c r="G58" s="16"/>
      <c r="H58" s="17"/>
      <c r="I58" s="16"/>
      <c r="J58" s="17"/>
      <c r="K58" s="15"/>
      <c r="L58" s="15"/>
    </row>
    <row r="59" spans="1:12" x14ac:dyDescent="0.25">
      <c r="A59" s="3"/>
      <c r="B59" s="15"/>
      <c r="C59" s="18"/>
      <c r="D59" s="15"/>
      <c r="E59" s="15"/>
      <c r="F59" s="15"/>
      <c r="G59" s="16"/>
      <c r="H59" s="17"/>
      <c r="I59" s="17"/>
      <c r="J59" s="16"/>
      <c r="K59" s="15"/>
      <c r="L59" s="15"/>
    </row>
    <row r="60" spans="1:12" x14ac:dyDescent="0.25">
      <c r="A60" s="3"/>
      <c r="B60" s="15"/>
      <c r="C60" s="18"/>
      <c r="D60" s="15"/>
      <c r="E60" s="15"/>
      <c r="F60" s="14"/>
      <c r="G60" s="16"/>
      <c r="H60" s="17"/>
      <c r="I60" s="17"/>
      <c r="J60" s="16"/>
      <c r="K60" s="15"/>
      <c r="L60" s="15"/>
    </row>
    <row r="61" spans="1:12" x14ac:dyDescent="0.25">
      <c r="A61" s="3"/>
      <c r="B61" s="14"/>
      <c r="C61" s="3"/>
      <c r="D61" s="15"/>
      <c r="E61" s="15"/>
      <c r="F61" s="14"/>
      <c r="G61" s="16"/>
      <c r="H61" s="17"/>
      <c r="I61" s="17"/>
      <c r="J61" s="16"/>
      <c r="K61" s="15"/>
      <c r="L61" s="15"/>
    </row>
    <row r="62" spans="1:12" x14ac:dyDescent="0.25">
      <c r="A62" s="3"/>
      <c r="B62" s="15"/>
      <c r="C62" s="18"/>
      <c r="D62" s="15"/>
      <c r="E62" s="15"/>
      <c r="F62" s="15"/>
      <c r="G62" s="16"/>
      <c r="H62" s="17"/>
      <c r="I62" s="17"/>
      <c r="J62" s="16"/>
      <c r="K62" s="15"/>
      <c r="L62" s="15"/>
    </row>
    <row r="63" spans="1:12" x14ac:dyDescent="0.25">
      <c r="A63" s="3"/>
      <c r="B63" s="15"/>
      <c r="C63" s="16"/>
      <c r="D63" s="14"/>
      <c r="E63" s="15"/>
      <c r="F63" s="16"/>
      <c r="G63" s="15"/>
      <c r="H63" s="15"/>
      <c r="I63" s="16"/>
      <c r="J63" s="15"/>
      <c r="K63" s="16"/>
      <c r="L63" s="15"/>
    </row>
    <row r="64" spans="1:12" x14ac:dyDescent="0.25">
      <c r="A64" s="3"/>
      <c r="B64" s="18"/>
      <c r="C64" s="3"/>
      <c r="D64" s="14"/>
      <c r="E64" s="15"/>
      <c r="F64" s="16"/>
      <c r="G64" s="15"/>
      <c r="H64" s="15"/>
      <c r="I64" s="16"/>
      <c r="J64" s="15"/>
      <c r="K64" s="16"/>
      <c r="L64" s="15"/>
    </row>
  </sheetData>
  <mergeCells count="10">
    <mergeCell ref="C34:D34"/>
    <mergeCell ref="B44:D44"/>
    <mergeCell ref="B2:K2"/>
    <mergeCell ref="A6:A7"/>
    <mergeCell ref="B6:B7"/>
    <mergeCell ref="C6:C7"/>
    <mergeCell ref="D6:D7"/>
    <mergeCell ref="E6:G6"/>
    <mergeCell ref="H6:J6"/>
    <mergeCell ref="K6:K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5B0D1B-14AD-4690-9A34-3FAB8310DCFA}"/>
</file>

<file path=customXml/itemProps2.xml><?xml version="1.0" encoding="utf-8"?>
<ds:datastoreItem xmlns:ds="http://schemas.openxmlformats.org/officeDocument/2006/customXml" ds:itemID="{765B9F4D-D6EA-444F-9C92-E33605CB5D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Aurelija Poiša</dc:creator>
  <cp:lastModifiedBy>Gundars Gorbans</cp:lastModifiedBy>
  <dcterms:created xsi:type="dcterms:W3CDTF">2021-12-23T08:45:05Z</dcterms:created>
  <dcterms:modified xsi:type="dcterms:W3CDTF">2024-08-08T16:04:52Z</dcterms:modified>
</cp:coreProperties>
</file>