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fti\Documents\darzciema_apkaimes_biedriba\skvers\"/>
    </mc:Choice>
  </mc:AlternateContent>
  <bookViews>
    <workbookView xWindow="0" yWindow="0" windowWidth="25600" windowHeight="10367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E18" i="1"/>
  <c r="F18" i="1"/>
  <c r="E17" i="1"/>
  <c r="E16" i="1"/>
  <c r="L13" i="2"/>
  <c r="L9" i="2"/>
  <c r="L12" i="2"/>
  <c r="L11" i="2"/>
  <c r="L7" i="2"/>
  <c r="F21" i="1"/>
  <c r="G21" i="1" s="1"/>
  <c r="H21" i="1" s="1"/>
  <c r="G19" i="1" l="1"/>
  <c r="H19" i="1" s="1"/>
  <c r="G18" i="1"/>
  <c r="H18" i="1" s="1"/>
  <c r="F17" i="1"/>
  <c r="G17" i="1" s="1"/>
  <c r="H17" i="1" s="1"/>
  <c r="F25" i="1"/>
  <c r="G25" i="1" l="1"/>
  <c r="H25" i="1" s="1"/>
  <c r="F24" i="1"/>
  <c r="F22" i="1"/>
  <c r="F20" i="1"/>
  <c r="F16" i="1"/>
  <c r="G16" i="1" s="1"/>
  <c r="H16" i="1" s="1"/>
  <c r="F15" i="1"/>
  <c r="F13" i="1"/>
  <c r="G13" i="1" s="1"/>
  <c r="H13" i="1" s="1"/>
  <c r="F11" i="1"/>
  <c r="G11" i="1" s="1"/>
  <c r="H11" i="1" s="1"/>
  <c r="G20" i="1" l="1"/>
  <c r="H20" i="1" s="1"/>
  <c r="F28" i="1"/>
  <c r="F8" i="1" s="1"/>
  <c r="G15" i="1"/>
  <c r="H15" i="1" s="1"/>
  <c r="G24" i="1"/>
  <c r="H24" i="1" s="1"/>
  <c r="G22" i="1"/>
  <c r="H22" i="1" s="1"/>
  <c r="H9" i="1" l="1"/>
  <c r="F9" i="1"/>
  <c r="F29" i="1" s="1"/>
  <c r="F30" i="1" s="1"/>
  <c r="H8" i="1"/>
  <c r="H27" i="1" s="1"/>
</calcChain>
</file>

<file path=xl/sharedStrings.xml><?xml version="1.0" encoding="utf-8"?>
<sst xmlns="http://schemas.openxmlformats.org/spreadsheetml/2006/main" count="62" uniqueCount="52">
  <si>
    <t>Būves nosaukums:</t>
  </si>
  <si>
    <t>Dārzciema rotaļulaukums</t>
  </si>
  <si>
    <t>Objekta nosaukums:</t>
  </si>
  <si>
    <t>Objekta adrese:</t>
  </si>
  <si>
    <t>Nr.p.k.</t>
  </si>
  <si>
    <t>Būvdarbu nosaukums</t>
  </si>
  <si>
    <t>Mērvienība</t>
  </si>
  <si>
    <t>Daudzums</t>
  </si>
  <si>
    <t>Cena par vienību</t>
  </si>
  <si>
    <t>Summa kopā</t>
  </si>
  <si>
    <t>PVN 21%</t>
  </si>
  <si>
    <t>Summa kopā
ar PVN 21%</t>
  </si>
  <si>
    <t>Piezīmes</t>
  </si>
  <si>
    <t>PROJEKTĒŠANA UN AUTORUZRAUDZĪBA</t>
  </si>
  <si>
    <t>10% no kopējām projekta izmaksām</t>
  </si>
  <si>
    <t>BŪVUZRAUDZĪBA</t>
  </si>
  <si>
    <t>3% no kopējām projekta izmaksām</t>
  </si>
  <si>
    <t>4.1.</t>
  </si>
  <si>
    <t>gab.</t>
  </si>
  <si>
    <t>LABIEKĀRTOJUMA ELEMENTI</t>
  </si>
  <si>
    <t>st.</t>
  </si>
  <si>
    <t>"Rīgas gaisma" aprēķini</t>
  </si>
  <si>
    <t>Kopējā projekta summa ar PVN 21%:</t>
  </si>
  <si>
    <t>Cenas atbilstoši SIA "GO Play" piedāvājumam</t>
  </si>
  <si>
    <t>Tāme sastādīta 2024.gada tirgus cenās</t>
  </si>
  <si>
    <t>Tāme sastādīta: 2024.gada maijā</t>
  </si>
  <si>
    <t>SEGUMS</t>
  </si>
  <si>
    <t>Bruģēšanas darbi</t>
  </si>
  <si>
    <t>Velonovietne</t>
  </si>
  <si>
    <t>Apgaismojama stabi</t>
  </si>
  <si>
    <t>Elektības pieslēgums centram</t>
  </si>
  <si>
    <t>APGAISMOJUMS</t>
  </si>
  <si>
    <t>Piknika galds</t>
  </si>
  <si>
    <t>Šūpoles</t>
  </si>
  <si>
    <t>Montāžas darbi urnai, galdiem un soliem</t>
  </si>
  <si>
    <t>m2</t>
  </si>
  <si>
    <t>Zalājs, zemes darbi, apstādījumi, ierīkošana</t>
  </si>
  <si>
    <t>Skvērs Dārzciemā</t>
  </si>
  <si>
    <t>Zeltiņu iela 52A, RĪGA, LV-1035</t>
  </si>
  <si>
    <t>AUGSTUMS: 46 CM
IZMĒRI: 230×45 CM
SVARS: 500 KG</t>
  </si>
  <si>
    <t>AUGSTUMS: 42 CM
IZMĒRI: 200×40 CM
SĒDVIRSMAS AUGSTUMS: 42 CM
SVARS: 340 KG</t>
  </si>
  <si>
    <t>AUGSTUMS: 40 CM
IZMĒRI: 230×40 CM
SVARS 450 KG</t>
  </si>
  <si>
    <t>NO 8 SOLIŅIEM IR IESPĒJAMS IZVEIDOT APLI AR DIAMETRU 6 METRI.</t>
  </si>
  <si>
    <t>AUGSTUMS: 46 CM
IZMĒRI: 130×46 CM
SĒDVIRSMAS AUGSTUMS: 46 CM
SVARS: 500 KG</t>
  </si>
  <si>
    <t>APZAĻUMOŠANA 690m2</t>
  </si>
  <si>
    <t>Arkveida betona parka sols</t>
  </si>
  <si>
    <t>Betona parka sols</t>
  </si>
  <si>
    <t xml:space="preserve">https://laukumi.lv/legal-entities/pilsetu-furnitura/Soli-un-galdi/Betona-soli/lawka-betonowa-kod-422 </t>
  </si>
  <si>
    <t xml:space="preserve">https://laukumi.lv/legal-entities/pilsetu-furnitura/Soli-un-galdi/Betona-soli/lawka-betonowa-kod-418a </t>
  </si>
  <si>
    <t xml:space="preserve">https://laukumi.lv/legal-entities/pilsetu-furnitura/Soli-un-galdi/Betona-soli/lawka-betonowa-kod-474 </t>
  </si>
  <si>
    <t xml:space="preserve">https://laukumi.lv/legal-entities/pilsetu-furnitura/Soli-un-galdi/Betona-soli/lawka-betonowa-kod-441 </t>
  </si>
  <si>
    <t>Parka atkritumu urna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</si>
</sst>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charset val="1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1"/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/>
    <xf numFmtId="0" fontId="6" fillId="0" borderId="13" xfId="0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14" xfId="0" applyFont="1" applyBorder="1"/>
    <xf numFmtId="0" fontId="3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6</xdr:row>
      <xdr:rowOff>28574</xdr:rowOff>
    </xdr:from>
    <xdr:to>
      <xdr:col>8</xdr:col>
      <xdr:colOff>2162175</xdr:colOff>
      <xdr:row>6</xdr:row>
      <xdr:rowOff>2152649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F29429C2-39BA-8177-D708-713D79FBD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1171574"/>
          <a:ext cx="2124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8</xdr:row>
      <xdr:rowOff>9525</xdr:rowOff>
    </xdr:from>
    <xdr:to>
      <xdr:col>8</xdr:col>
      <xdr:colOff>2257425</xdr:colOff>
      <xdr:row>9</xdr:row>
      <xdr:rowOff>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6E1D5CEB-B94F-613F-027A-05BDFAEA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3067050"/>
          <a:ext cx="2247900" cy="22479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10</xdr:row>
      <xdr:rowOff>28575</xdr:rowOff>
    </xdr:from>
    <xdr:to>
      <xdr:col>8</xdr:col>
      <xdr:colOff>2181226</xdr:colOff>
      <xdr:row>10</xdr:row>
      <xdr:rowOff>2314574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DD9C106C-326F-BC5D-4EF0-CB046A3BD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1" y="5981700"/>
          <a:ext cx="2171700" cy="2285999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11</xdr:row>
      <xdr:rowOff>38099</xdr:rowOff>
    </xdr:from>
    <xdr:to>
      <xdr:col>8</xdr:col>
      <xdr:colOff>2276474</xdr:colOff>
      <xdr:row>11</xdr:row>
      <xdr:rowOff>2305048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9BAFDFFE-7B3D-FE73-020C-3B515401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8305799"/>
          <a:ext cx="2266949" cy="2266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selection activeCell="M12" sqref="M12"/>
    </sheetView>
  </sheetViews>
  <sheetFormatPr defaultColWidth="8.87890625" defaultRowHeight="13.7" x14ac:dyDescent="0.4"/>
  <cols>
    <col min="1" max="1" width="8.87890625" style="2"/>
    <col min="2" max="2" width="34.1171875" style="2" customWidth="1"/>
    <col min="3" max="4" width="8.87890625" style="2"/>
    <col min="5" max="5" width="9.29296875" style="2" bestFit="1" customWidth="1"/>
    <col min="6" max="6" width="10.41015625" style="2" customWidth="1"/>
    <col min="7" max="7" width="9.29296875" style="2" bestFit="1" customWidth="1"/>
    <col min="8" max="8" width="19" style="4" customWidth="1"/>
    <col min="9" max="9" width="21.5859375" style="5" customWidth="1"/>
    <col min="10" max="10" width="9.5859375" style="5" bestFit="1" customWidth="1"/>
    <col min="11" max="11" width="9.29296875" style="5" bestFit="1" customWidth="1"/>
    <col min="12" max="16384" width="8.87890625" style="5"/>
  </cols>
  <sheetData>
    <row r="1" spans="1:11" x14ac:dyDescent="0.4">
      <c r="A1" s="1" t="s">
        <v>0</v>
      </c>
      <c r="C1" s="3" t="s">
        <v>1</v>
      </c>
    </row>
    <row r="2" spans="1:11" x14ac:dyDescent="0.4">
      <c r="A2" s="1" t="s">
        <v>2</v>
      </c>
      <c r="C2" s="6" t="s">
        <v>37</v>
      </c>
    </row>
    <row r="3" spans="1:11" x14ac:dyDescent="0.4">
      <c r="A3" s="1" t="s">
        <v>3</v>
      </c>
      <c r="C3" s="6" t="s">
        <v>38</v>
      </c>
    </row>
    <row r="4" spans="1:11" x14ac:dyDescent="0.4">
      <c r="A4" s="1"/>
    </row>
    <row r="5" spans="1:11" x14ac:dyDescent="0.4">
      <c r="A5" s="1" t="s">
        <v>24</v>
      </c>
    </row>
    <row r="6" spans="1:11" x14ac:dyDescent="0.4">
      <c r="A6" s="3" t="s">
        <v>25</v>
      </c>
    </row>
    <row r="7" spans="1:11" ht="85" x14ac:dyDescent="0.4">
      <c r="A7" s="7" t="s">
        <v>4</v>
      </c>
      <c r="B7" s="8" t="s">
        <v>5</v>
      </c>
      <c r="C7" s="9" t="s">
        <v>6</v>
      </c>
      <c r="D7" s="10" t="s">
        <v>7</v>
      </c>
      <c r="E7" s="9" t="s">
        <v>8</v>
      </c>
      <c r="F7" s="10" t="s">
        <v>9</v>
      </c>
      <c r="G7" s="11" t="s">
        <v>10</v>
      </c>
      <c r="H7" s="12" t="s">
        <v>11</v>
      </c>
      <c r="I7" s="13" t="s">
        <v>12</v>
      </c>
    </row>
    <row r="8" spans="1:11" ht="27.35" x14ac:dyDescent="0.4">
      <c r="A8" s="14">
        <v>1</v>
      </c>
      <c r="B8" s="15" t="s">
        <v>13</v>
      </c>
      <c r="C8" s="16"/>
      <c r="D8" s="17"/>
      <c r="E8" s="18"/>
      <c r="F8" s="19">
        <f>F28*0.1</f>
        <v>7309.8644628099173</v>
      </c>
      <c r="G8" s="20"/>
      <c r="H8" s="21">
        <f>SUM(H11:H25)*0.1</f>
        <v>8844.9360000000015</v>
      </c>
      <c r="I8" s="22" t="s">
        <v>14</v>
      </c>
    </row>
    <row r="9" spans="1:11" ht="27.35" x14ac:dyDescent="0.4">
      <c r="A9" s="23">
        <v>2</v>
      </c>
      <c r="B9" s="24" t="s">
        <v>15</v>
      </c>
      <c r="C9" s="25"/>
      <c r="D9" s="8"/>
      <c r="E9" s="25"/>
      <c r="F9" s="8">
        <f>F28*0.03</f>
        <v>2192.9593388429748</v>
      </c>
      <c r="G9" s="26"/>
      <c r="H9" s="21">
        <f>SUM(H11:H25)*0.03</f>
        <v>2653.4808000000003</v>
      </c>
      <c r="I9" s="27" t="s">
        <v>16</v>
      </c>
    </row>
    <row r="10" spans="1:11" x14ac:dyDescent="0.4">
      <c r="A10" s="28">
        <v>3</v>
      </c>
      <c r="B10" s="29" t="s">
        <v>26</v>
      </c>
      <c r="C10" s="30"/>
      <c r="D10" s="13"/>
      <c r="E10" s="31"/>
      <c r="F10" s="13"/>
      <c r="G10" s="32"/>
      <c r="H10" s="33"/>
      <c r="I10" s="34"/>
    </row>
    <row r="11" spans="1:11" x14ac:dyDescent="0.4">
      <c r="A11" s="26">
        <v>3.1</v>
      </c>
      <c r="B11" s="35" t="s">
        <v>27</v>
      </c>
      <c r="C11" s="36" t="s">
        <v>35</v>
      </c>
      <c r="D11" s="37">
        <v>565</v>
      </c>
      <c r="E11" s="38">
        <v>60</v>
      </c>
      <c r="F11" s="37">
        <f>E11*D11</f>
        <v>33900</v>
      </c>
      <c r="G11" s="39">
        <f>F11*0.21</f>
        <v>7119</v>
      </c>
      <c r="H11" s="40">
        <f>G11+F11</f>
        <v>41019</v>
      </c>
      <c r="I11" s="41"/>
    </row>
    <row r="12" spans="1:11" x14ac:dyDescent="0.4">
      <c r="A12" s="28">
        <v>4</v>
      </c>
      <c r="B12" s="29" t="s">
        <v>44</v>
      </c>
      <c r="C12" s="30"/>
      <c r="D12" s="13"/>
      <c r="E12" s="42"/>
      <c r="F12" s="43"/>
      <c r="G12" s="44"/>
      <c r="H12" s="33"/>
      <c r="I12" s="63"/>
    </row>
    <row r="13" spans="1:11" ht="27.35" x14ac:dyDescent="0.5">
      <c r="A13" s="26" t="s">
        <v>17</v>
      </c>
      <c r="B13" s="35" t="s">
        <v>36</v>
      </c>
      <c r="C13" s="36" t="s">
        <v>18</v>
      </c>
      <c r="D13" s="45">
        <v>1</v>
      </c>
      <c r="E13" s="38">
        <v>16000</v>
      </c>
      <c r="F13" s="37">
        <f>D13*E13</f>
        <v>16000</v>
      </c>
      <c r="G13" s="39">
        <f>F13*0.21</f>
        <v>3360</v>
      </c>
      <c r="H13" s="46">
        <f t="shared" ref="H13" si="0">G13+F13</f>
        <v>19360</v>
      </c>
      <c r="I13" s="64"/>
      <c r="K13" s="47"/>
    </row>
    <row r="14" spans="1:11" x14ac:dyDescent="0.4">
      <c r="A14" s="28">
        <v>5</v>
      </c>
      <c r="B14" s="48" t="s">
        <v>19</v>
      </c>
      <c r="C14" s="31"/>
      <c r="D14" s="13"/>
      <c r="E14" s="31"/>
      <c r="F14" s="33"/>
      <c r="G14" s="49"/>
      <c r="H14" s="33"/>
      <c r="I14" s="50"/>
    </row>
    <row r="15" spans="1:11" ht="14.35" customHeight="1" x14ac:dyDescent="0.4">
      <c r="A15" s="26">
        <v>5.0999999999999996</v>
      </c>
      <c r="B15" s="51" t="s">
        <v>28</v>
      </c>
      <c r="C15" s="2" t="s">
        <v>18</v>
      </c>
      <c r="D15" s="45">
        <v>2</v>
      </c>
      <c r="E15" s="38">
        <v>330</v>
      </c>
      <c r="F15" s="37">
        <f>D15*E15</f>
        <v>660</v>
      </c>
      <c r="G15" s="38">
        <f>F15*0.21</f>
        <v>138.6</v>
      </c>
      <c r="H15" s="40">
        <f>F15+G15</f>
        <v>798.6</v>
      </c>
      <c r="I15" s="65" t="s">
        <v>23</v>
      </c>
    </row>
    <row r="16" spans="1:11" ht="13.7" customHeight="1" x14ac:dyDescent="0.4">
      <c r="A16" s="26">
        <v>5.2</v>
      </c>
      <c r="B16" s="51" t="s">
        <v>45</v>
      </c>
      <c r="C16" s="2" t="s">
        <v>18</v>
      </c>
      <c r="D16" s="45">
        <v>4</v>
      </c>
      <c r="E16" s="38">
        <f>495/1.21</f>
        <v>409.09090909090912</v>
      </c>
      <c r="F16" s="37">
        <f t="shared" ref="F16:F25" si="1">D16*E16</f>
        <v>1636.3636363636365</v>
      </c>
      <c r="G16" s="38">
        <f t="shared" ref="G16:G25" si="2">F16*0.21</f>
        <v>343.63636363636363</v>
      </c>
      <c r="H16" s="40">
        <f t="shared" ref="H16:H25" si="3">F16+G16</f>
        <v>1980</v>
      </c>
      <c r="I16" s="65"/>
      <c r="J16" s="5" t="s">
        <v>47</v>
      </c>
    </row>
    <row r="17" spans="1:10" x14ac:dyDescent="0.4">
      <c r="A17" s="26">
        <v>5.3</v>
      </c>
      <c r="B17" s="51" t="s">
        <v>32</v>
      </c>
      <c r="C17" s="2" t="s">
        <v>18</v>
      </c>
      <c r="D17" s="45">
        <v>4</v>
      </c>
      <c r="E17" s="38">
        <f>650/1.21</f>
        <v>537.19008264462809</v>
      </c>
      <c r="F17" s="37">
        <f>D17*E17</f>
        <v>2148.7603305785124</v>
      </c>
      <c r="G17" s="38">
        <f>F17*0.21</f>
        <v>451.23966942148758</v>
      </c>
      <c r="H17" s="40">
        <f>F17+G17</f>
        <v>2600</v>
      </c>
      <c r="I17" s="65"/>
      <c r="J17" s="5" t="s">
        <v>48</v>
      </c>
    </row>
    <row r="18" spans="1:10" x14ac:dyDescent="0.4">
      <c r="A18" s="26">
        <v>5.4</v>
      </c>
      <c r="B18" s="51" t="s">
        <v>46</v>
      </c>
      <c r="C18" s="2" t="s">
        <v>18</v>
      </c>
      <c r="D18" s="45">
        <v>6</v>
      </c>
      <c r="E18" s="38">
        <f>370/1.21</f>
        <v>305.78512396694214</v>
      </c>
      <c r="F18" s="37">
        <f t="shared" ref="F18" si="4">D18*E18</f>
        <v>1834.7107438016528</v>
      </c>
      <c r="G18" s="38">
        <f t="shared" ref="G18" si="5">F18*0.21</f>
        <v>385.28925619834706</v>
      </c>
      <c r="H18" s="40">
        <f t="shared" ref="H18" si="6">F18+G18</f>
        <v>2220</v>
      </c>
      <c r="I18" s="65"/>
      <c r="J18" s="5" t="s">
        <v>49</v>
      </c>
    </row>
    <row r="19" spans="1:10" x14ac:dyDescent="0.4">
      <c r="A19" s="26">
        <v>5.5</v>
      </c>
      <c r="B19" s="51" t="s">
        <v>45</v>
      </c>
      <c r="C19" s="2" t="s">
        <v>18</v>
      </c>
      <c r="D19" s="45">
        <v>6</v>
      </c>
      <c r="E19" s="38">
        <f>295/1.21</f>
        <v>243.801652892562</v>
      </c>
      <c r="F19" s="37">
        <f t="shared" ref="F19" si="7">D19*E19</f>
        <v>1462.8099173553719</v>
      </c>
      <c r="G19" s="38">
        <f t="shared" ref="G19" si="8">F19*0.21</f>
        <v>307.19008264462809</v>
      </c>
      <c r="H19" s="40">
        <f t="shared" ref="H19" si="9">F19+G19</f>
        <v>1770</v>
      </c>
      <c r="I19" s="65"/>
      <c r="J19" s="5" t="s">
        <v>50</v>
      </c>
    </row>
    <row r="20" spans="1:10" x14ac:dyDescent="0.4">
      <c r="A20" s="26">
        <v>5.6</v>
      </c>
      <c r="B20" s="51" t="s">
        <v>51</v>
      </c>
      <c r="C20" s="2" t="s">
        <v>18</v>
      </c>
      <c r="D20" s="45">
        <v>2</v>
      </c>
      <c r="E20" s="38">
        <v>238</v>
      </c>
      <c r="F20" s="37">
        <f t="shared" si="1"/>
        <v>476</v>
      </c>
      <c r="G20" s="38">
        <f t="shared" si="2"/>
        <v>99.96</v>
      </c>
      <c r="H20" s="40">
        <f t="shared" si="3"/>
        <v>575.96</v>
      </c>
      <c r="I20" s="65"/>
    </row>
    <row r="21" spans="1:10" x14ac:dyDescent="0.4">
      <c r="A21" s="26">
        <v>5.7</v>
      </c>
      <c r="B21" s="51" t="s">
        <v>33</v>
      </c>
      <c r="C21" s="2" t="s">
        <v>18</v>
      </c>
      <c r="D21" s="45">
        <v>2</v>
      </c>
      <c r="E21" s="38">
        <v>2500</v>
      </c>
      <c r="F21" s="37">
        <f t="shared" si="1"/>
        <v>5000</v>
      </c>
      <c r="G21" s="38">
        <f t="shared" si="2"/>
        <v>1050</v>
      </c>
      <c r="H21" s="40">
        <f t="shared" si="3"/>
        <v>6050</v>
      </c>
      <c r="I21" s="65"/>
    </row>
    <row r="22" spans="1:10" ht="27.35" x14ac:dyDescent="0.4">
      <c r="A22" s="26">
        <v>5.8</v>
      </c>
      <c r="B22" s="51" t="s">
        <v>34</v>
      </c>
      <c r="C22" s="2" t="s">
        <v>20</v>
      </c>
      <c r="D22" s="45">
        <v>22</v>
      </c>
      <c r="E22" s="38">
        <v>90</v>
      </c>
      <c r="F22" s="37">
        <f t="shared" si="1"/>
        <v>1980</v>
      </c>
      <c r="G22" s="38">
        <f t="shared" si="2"/>
        <v>415.8</v>
      </c>
      <c r="H22" s="40">
        <f t="shared" si="3"/>
        <v>2395.8000000000002</v>
      </c>
      <c r="I22" s="65"/>
    </row>
    <row r="23" spans="1:10" x14ac:dyDescent="0.4">
      <c r="A23" s="14">
        <v>6</v>
      </c>
      <c r="B23" s="61" t="s">
        <v>31</v>
      </c>
      <c r="D23" s="45"/>
      <c r="E23" s="38"/>
      <c r="F23" s="37"/>
      <c r="G23" s="38"/>
      <c r="H23" s="40"/>
      <c r="I23" s="54"/>
    </row>
    <row r="24" spans="1:10" x14ac:dyDescent="0.4">
      <c r="A24" s="26">
        <v>6.1</v>
      </c>
      <c r="B24" s="52" t="s">
        <v>29</v>
      </c>
      <c r="C24" s="2" t="s">
        <v>18</v>
      </c>
      <c r="D24" s="45">
        <v>2</v>
      </c>
      <c r="E24" s="38">
        <v>3500</v>
      </c>
      <c r="F24" s="37">
        <f t="shared" si="1"/>
        <v>7000</v>
      </c>
      <c r="G24" s="38">
        <f t="shared" si="2"/>
        <v>1470</v>
      </c>
      <c r="H24" s="53">
        <f t="shared" si="3"/>
        <v>8470</v>
      </c>
      <c r="I24" s="54" t="s">
        <v>21</v>
      </c>
    </row>
    <row r="25" spans="1:10" x14ac:dyDescent="0.4">
      <c r="A25" s="26">
        <v>6.2</v>
      </c>
      <c r="B25" s="52" t="s">
        <v>30</v>
      </c>
      <c r="C25" s="2" t="s">
        <v>18</v>
      </c>
      <c r="D25" s="45">
        <v>1</v>
      </c>
      <c r="E25" s="38">
        <v>1000</v>
      </c>
      <c r="F25" s="37">
        <f t="shared" si="1"/>
        <v>1000</v>
      </c>
      <c r="G25" s="38">
        <f t="shared" si="2"/>
        <v>210</v>
      </c>
      <c r="H25" s="53">
        <f t="shared" si="3"/>
        <v>1210</v>
      </c>
      <c r="I25" s="54"/>
    </row>
    <row r="26" spans="1:10" x14ac:dyDescent="0.4">
      <c r="A26" s="32"/>
      <c r="B26" s="31"/>
      <c r="C26" s="31"/>
      <c r="D26" s="31"/>
      <c r="E26" s="31"/>
      <c r="F26" s="31"/>
      <c r="G26" s="31"/>
      <c r="H26" s="33"/>
      <c r="I26" s="57"/>
    </row>
    <row r="27" spans="1:10" ht="17.7" x14ac:dyDescent="0.4">
      <c r="A27" s="55"/>
      <c r="B27" s="56"/>
      <c r="C27" s="56"/>
      <c r="D27" s="56"/>
      <c r="E27" s="56"/>
      <c r="F27" s="56"/>
      <c r="G27" s="58" t="s">
        <v>22</v>
      </c>
      <c r="H27" s="59">
        <f>SUM(H8:H25)</f>
        <v>99947.776800000021</v>
      </c>
      <c r="I27" s="60"/>
    </row>
    <row r="28" spans="1:10" x14ac:dyDescent="0.4">
      <c r="F28" s="38">
        <f>SUM(F11:F25)</f>
        <v>73098.644628099166</v>
      </c>
    </row>
    <row r="29" spans="1:10" x14ac:dyDescent="0.4">
      <c r="F29" s="38">
        <f>F28+F8+F9</f>
        <v>82601.468429752058</v>
      </c>
    </row>
    <row r="30" spans="1:10" x14ac:dyDescent="0.4">
      <c r="F30" s="2">
        <f>F29*1.21</f>
        <v>99947.776799999992</v>
      </c>
    </row>
  </sheetData>
  <mergeCells count="2">
    <mergeCell ref="I12:I13"/>
    <mergeCell ref="I15:I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M13"/>
  <sheetViews>
    <sheetView topLeftCell="A4" zoomScale="70" zoomScaleNormal="70" workbookViewId="0">
      <selection activeCell="J7" sqref="J7"/>
    </sheetView>
  </sheetViews>
  <sheetFormatPr defaultRowHeight="14.35" x14ac:dyDescent="0.5"/>
  <cols>
    <col min="7" max="7" width="20.703125" customWidth="1"/>
    <col min="9" max="9" width="34.29296875" customWidth="1"/>
    <col min="13" max="13" width="60.29296875" customWidth="1"/>
  </cols>
  <sheetData>
    <row r="7" spans="7:13" ht="171" customHeight="1" x14ac:dyDescent="0.5">
      <c r="G7" s="62" t="s">
        <v>39</v>
      </c>
      <c r="J7">
        <v>495</v>
      </c>
      <c r="K7">
        <v>4</v>
      </c>
      <c r="L7">
        <f>J7*K7</f>
        <v>1980</v>
      </c>
    </row>
    <row r="9" spans="7:13" ht="177.75" customHeight="1" x14ac:dyDescent="0.5">
      <c r="G9" s="62" t="s">
        <v>40</v>
      </c>
      <c r="J9">
        <v>370</v>
      </c>
      <c r="K9">
        <v>6</v>
      </c>
      <c r="L9">
        <f>J9*K9</f>
        <v>2220</v>
      </c>
    </row>
    <row r="11" spans="7:13" ht="182.25" customHeight="1" x14ac:dyDescent="0.5">
      <c r="G11" s="62" t="s">
        <v>41</v>
      </c>
      <c r="J11">
        <v>295</v>
      </c>
      <c r="K11">
        <v>6</v>
      </c>
      <c r="L11">
        <f>J11*K11</f>
        <v>1770</v>
      </c>
      <c r="M11" t="s">
        <v>42</v>
      </c>
    </row>
    <row r="12" spans="7:13" ht="184.5" customHeight="1" x14ac:dyDescent="0.5">
      <c r="G12" s="62" t="s">
        <v>43</v>
      </c>
      <c r="J12">
        <v>650</v>
      </c>
      <c r="K12">
        <v>4</v>
      </c>
      <c r="L12">
        <f>J12*K12</f>
        <v>2600</v>
      </c>
    </row>
    <row r="13" spans="7:13" x14ac:dyDescent="0.5">
      <c r="L13">
        <f>SUM(L7:L12)</f>
        <v>8570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748F81-55D0-419C-B40A-64B9717958A0}"/>
</file>

<file path=customXml/itemProps2.xml><?xml version="1.0" encoding="utf-8"?>
<ds:datastoreItem xmlns:ds="http://schemas.openxmlformats.org/officeDocument/2006/customXml" ds:itemID="{08B5EB81-C627-4B01-B2F9-25FB7EA0A4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Krafti</dc:creator>
  <cp:lastModifiedBy>Krafti</cp:lastModifiedBy>
  <dcterms:created xsi:type="dcterms:W3CDTF">2023-05-30T13:12:30Z</dcterms:created>
  <dcterms:modified xsi:type="dcterms:W3CDTF">2024-05-31T07:07:22Z</dcterms:modified>
</cp:coreProperties>
</file>