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Linde\Desktop\Riga2024\download\"/>
    </mc:Choice>
  </mc:AlternateContent>
  <xr:revisionPtr revIDLastSave="0" documentId="13_ncr:1_{1987D305-C024-4A2E-BBC5-F4B2E7AB3C03}" xr6:coauthVersionLast="47" xr6:coauthVersionMax="47" xr10:uidLastSave="{00000000-0000-0000-0000-000000000000}"/>
  <bookViews>
    <workbookView xWindow="1905" yWindow="1905" windowWidth="26505" windowHeight="12900" xr2:uid="{D8117E89-87F6-467E-8DDF-2A96E9879776}"/>
  </bookViews>
  <sheets>
    <sheet name="Lap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8" i="1"/>
  <c r="D5" i="1"/>
  <c r="E5" i="1" s="1"/>
  <c r="C5" i="1"/>
  <c r="C12" i="1" l="1"/>
  <c r="C11" i="1"/>
  <c r="E11" i="1" s="1"/>
  <c r="C10" i="1"/>
  <c r="C9" i="1"/>
  <c r="C8" i="1"/>
  <c r="E8" i="1" s="1"/>
  <c r="C7" i="1"/>
  <c r="C6" i="1"/>
  <c r="E15" i="1"/>
  <c r="E14" i="1"/>
  <c r="E13" i="1"/>
  <c r="E12" i="1"/>
  <c r="D10" i="1" l="1"/>
  <c r="E10" i="1" s="1"/>
  <c r="D9" i="1"/>
  <c r="E9" i="1" s="1"/>
  <c r="D6" i="1"/>
  <c r="E6" i="1" s="1"/>
  <c r="D7" i="1"/>
  <c r="E7" i="1" s="1"/>
  <c r="E16" i="1" l="1"/>
  <c r="C19" i="1" l="1"/>
  <c r="E19" i="1" s="1"/>
  <c r="E18" i="1"/>
  <c r="E17" i="1"/>
  <c r="E20" i="1" s="1"/>
  <c r="E21" i="1" l="1"/>
  <c r="E22" i="1" s="1"/>
</calcChain>
</file>

<file path=xl/sharedStrings.xml><?xml version="1.0" encoding="utf-8"?>
<sst xmlns="http://schemas.openxmlformats.org/spreadsheetml/2006/main" count="28" uniqueCount="28">
  <si>
    <t>Darbu veids</t>
  </si>
  <si>
    <t>Cena par vienību, EUR (bez PVN)</t>
  </si>
  <si>
    <t>Vienību skaits</t>
  </si>
  <si>
    <t>Kopējā cena, EUR (bez PVN)</t>
  </si>
  <si>
    <t>Piezīmes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</si>
  <si>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</si>
  <si>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</si>
  <si>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PAVISAM KOPĀ BEZ PVN</t>
  </si>
  <si>
    <t>PVN</t>
  </si>
  <si>
    <t>PAVISAM KOPĀ AR PVN</t>
  </si>
  <si>
    <t>Darbu veids vai konstruktīvā elementa nosaukums, apraksts</t>
  </si>
  <si>
    <t>1. Paredzamās darbu izmaksas.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</si>
  <si>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</si>
  <si>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</si>
  <si>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</si>
  <si>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t>Zemes klātnes ierakuma būvniecība (h=54cm), m3</t>
  </si>
  <si>
    <t>Salturīgās smilts kārtas būvniecība (h=30cm), m3</t>
  </si>
  <si>
    <t>Minerālmateriāla šķembu kārtas būvniecība (h=12cm), m3</t>
  </si>
  <si>
    <t>Smalko šķembu kārtas būvniecība (h=4cm), m3</t>
  </si>
  <si>
    <t>Betona bruģakmeņa būvniecība, m2</t>
  </si>
  <si>
    <t>Apzaļumošana ar augu zemi, m2</t>
  </si>
  <si>
    <t>Betona apmales (100x20x8cm) būvniecība, m</t>
  </si>
  <si>
    <t>KOPĀ BEZ PVN</t>
  </si>
  <si>
    <t>Žoga un apstādījumu pārcelšana, m</t>
  </si>
  <si>
    <t>Apgaismojuma balsta, gaismekļa un kabeļa būvniecība, gab</t>
  </si>
  <si>
    <t>Esošo koku un komunikāciju auzsardzība</t>
  </si>
  <si>
    <t>Būvdarbu veicēja mobilizācija</t>
  </si>
  <si>
    <t>Ietves asfalta seguma demontāža,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</si>
</sst>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8BD-4610-444F-A2C5-A2B49DBBD5CC}">
  <dimension ref="B2:F27"/>
  <sheetViews>
    <sheetView tabSelected="1" workbookViewId="0">
      <selection activeCell="B15" sqref="B15"/>
    </sheetView>
  </sheetViews>
  <sheetFormatPr defaultRowHeight="15" x14ac:dyDescent="0.25"/>
  <cols>
    <col min="2" max="2" width="46.28515625" customWidth="1"/>
    <col min="3" max="3" width="16.42578125" customWidth="1"/>
    <col min="4" max="4" width="12.5703125" customWidth="1"/>
    <col min="5" max="5" width="18.42578125" customWidth="1"/>
    <col min="6" max="6" width="40" customWidth="1"/>
  </cols>
  <sheetData>
    <row r="2" spans="2:6" ht="15.75" thickBot="1" x14ac:dyDescent="0.3">
      <c r="B2" t="s">
        <v>11</v>
      </c>
    </row>
    <row r="3" spans="2:6" ht="15.75" x14ac:dyDescent="0.25">
      <c r="B3" s="1" t="s">
        <v>0</v>
      </c>
      <c r="C3" s="12" t="s">
        <v>1</v>
      </c>
      <c r="D3" s="12" t="s">
        <v>2</v>
      </c>
      <c r="E3" s="12" t="s">
        <v>3</v>
      </c>
      <c r="F3" s="12" t="s">
        <v>4</v>
      </c>
    </row>
    <row r="4" spans="2:6" ht="32.25" thickBot="1" x14ac:dyDescent="0.3">
      <c r="B4" s="2" t="s">
        <v>10</v>
      </c>
      <c r="C4" s="13"/>
      <c r="D4" s="13"/>
      <c r="E4" s="13"/>
      <c r="F4" s="13"/>
    </row>
    <row r="5" spans="2:6" ht="16.5" thickBot="1" x14ac:dyDescent="0.3">
      <c r="B5" s="7" t="s">
        <v>27</v>
      </c>
      <c r="C5" s="8">
        <f>60*1.5</f>
        <v>90</v>
      </c>
      <c r="D5" s="6">
        <f>40*0.1</f>
        <v>4</v>
      </c>
      <c r="E5" s="8">
        <f t="shared" ref="E5" si="0">ROUND(C5,2)*D5</f>
        <v>360</v>
      </c>
      <c r="F5" s="3"/>
    </row>
    <row r="6" spans="2:6" ht="32.25" thickBot="1" x14ac:dyDescent="0.3">
      <c r="B6" s="7" t="s">
        <v>15</v>
      </c>
      <c r="C6" s="8">
        <f>5*1.5</f>
        <v>7.5</v>
      </c>
      <c r="D6" s="6">
        <f>200*0.54</f>
        <v>108</v>
      </c>
      <c r="E6" s="8">
        <f t="shared" ref="E6:E15" si="1">ROUND(C6,2)*D6</f>
        <v>810</v>
      </c>
      <c r="F6" s="3"/>
    </row>
    <row r="7" spans="2:6" ht="32.25" thickBot="1" x14ac:dyDescent="0.3">
      <c r="B7" s="7" t="s">
        <v>16</v>
      </c>
      <c r="C7" s="8">
        <f>6.6*1.5</f>
        <v>9.8999999999999986</v>
      </c>
      <c r="D7" s="6">
        <f>200*0.3</f>
        <v>60</v>
      </c>
      <c r="E7" s="8">
        <f t="shared" si="1"/>
        <v>594</v>
      </c>
      <c r="F7" s="3"/>
    </row>
    <row r="8" spans="2:6" ht="16.5" thickBot="1" x14ac:dyDescent="0.3">
      <c r="B8" s="7" t="s">
        <v>21</v>
      </c>
      <c r="C8" s="8">
        <f>23.6*1.5</f>
        <v>35.400000000000006</v>
      </c>
      <c r="D8" s="6">
        <v>200</v>
      </c>
      <c r="E8" s="8">
        <f t="shared" si="1"/>
        <v>7080</v>
      </c>
      <c r="F8" s="3"/>
    </row>
    <row r="9" spans="2:6" ht="32.25" thickBot="1" x14ac:dyDescent="0.3">
      <c r="B9" s="7" t="s">
        <v>17</v>
      </c>
      <c r="C9" s="8">
        <f>54*1.5</f>
        <v>81</v>
      </c>
      <c r="D9" s="6">
        <f>200*0.12</f>
        <v>24</v>
      </c>
      <c r="E9" s="8">
        <f t="shared" si="1"/>
        <v>1944</v>
      </c>
      <c r="F9" s="3"/>
    </row>
    <row r="10" spans="2:6" ht="32.25" thickBot="1" x14ac:dyDescent="0.3">
      <c r="B10" s="7" t="s">
        <v>18</v>
      </c>
      <c r="C10" s="8">
        <f>49*1.5</f>
        <v>73.5</v>
      </c>
      <c r="D10" s="6">
        <f>200*0.04</f>
        <v>8</v>
      </c>
      <c r="E10" s="8">
        <f t="shared" si="1"/>
        <v>588</v>
      </c>
      <c r="F10" s="3"/>
    </row>
    <row r="11" spans="2:6" ht="16.5" thickBot="1" x14ac:dyDescent="0.3">
      <c r="B11" s="7" t="s">
        <v>19</v>
      </c>
      <c r="C11" s="8">
        <f>35*1.5</f>
        <v>52.5</v>
      </c>
      <c r="D11" s="6">
        <v>200</v>
      </c>
      <c r="E11" s="8">
        <f t="shared" si="1"/>
        <v>10500</v>
      </c>
      <c r="F11" s="3"/>
    </row>
    <row r="12" spans="2:6" ht="16.5" thickBot="1" x14ac:dyDescent="0.3">
      <c r="B12" s="7" t="s">
        <v>20</v>
      </c>
      <c r="C12" s="8">
        <f>4.2*1.5</f>
        <v>6.3000000000000007</v>
      </c>
      <c r="D12" s="6">
        <v>400</v>
      </c>
      <c r="E12" s="8">
        <f t="shared" si="1"/>
        <v>2520</v>
      </c>
      <c r="F12" s="3"/>
    </row>
    <row r="13" spans="2:6" ht="16.5" thickBot="1" x14ac:dyDescent="0.3">
      <c r="B13" s="7" t="s">
        <v>23</v>
      </c>
      <c r="C13" s="8">
        <v>300</v>
      </c>
      <c r="D13" s="6">
        <v>15</v>
      </c>
      <c r="E13" s="8">
        <f t="shared" si="1"/>
        <v>4500</v>
      </c>
      <c r="F13" s="3"/>
    </row>
    <row r="14" spans="2:6" ht="32.25" thickBot="1" x14ac:dyDescent="0.3">
      <c r="B14" s="7" t="s">
        <v>24</v>
      </c>
      <c r="C14" s="8">
        <v>1000</v>
      </c>
      <c r="D14" s="6">
        <v>1</v>
      </c>
      <c r="E14" s="8">
        <f t="shared" si="1"/>
        <v>1000</v>
      </c>
      <c r="F14" s="3"/>
    </row>
    <row r="15" spans="2:6" ht="16.5" thickBot="1" x14ac:dyDescent="0.3">
      <c r="B15" s="7" t="s">
        <v>25</v>
      </c>
      <c r="C15" s="8">
        <v>1500</v>
      </c>
      <c r="D15" s="6">
        <v>1</v>
      </c>
      <c r="E15" s="8">
        <f t="shared" si="1"/>
        <v>1500</v>
      </c>
      <c r="F15" s="3"/>
    </row>
    <row r="16" spans="2:6" ht="16.5" thickBot="1" x14ac:dyDescent="0.3">
      <c r="B16" s="20" t="s">
        <v>22</v>
      </c>
      <c r="C16" s="21"/>
      <c r="D16" s="22"/>
      <c r="E16" s="8">
        <f>SUM(E6:E15)</f>
        <v>31036</v>
      </c>
      <c r="F16" s="3"/>
    </row>
    <row r="17" spans="2:6" ht="16.5" thickBot="1" x14ac:dyDescent="0.3">
      <c r="B17" s="7" t="s">
        <v>26</v>
      </c>
      <c r="C17" s="8">
        <f>E16*0.2640045</f>
        <v>8193.6436619999986</v>
      </c>
      <c r="D17" s="6">
        <v>1</v>
      </c>
      <c r="E17" s="8">
        <f>ROUND(C17,2)*D17</f>
        <v>8193.64</v>
      </c>
      <c r="F17" s="3"/>
    </row>
    <row r="18" spans="2:6" ht="19.5" thickBot="1" x14ac:dyDescent="0.3">
      <c r="B18" s="7" t="s">
        <v>5</v>
      </c>
      <c r="C18" s="8">
        <f>E16*0.4</f>
        <v>12414.400000000001</v>
      </c>
      <c r="D18" s="6">
        <v>1</v>
      </c>
      <c r="E18" s="8">
        <f>ROUND(C18,2)*D18</f>
        <v>12414.4</v>
      </c>
      <c r="F18" s="3"/>
    </row>
    <row r="19" spans="2:6" ht="19.5" thickBot="1" x14ac:dyDescent="0.3">
      <c r="B19" s="7" t="s">
        <v>6</v>
      </c>
      <c r="C19" s="8">
        <f>E16*0.2</f>
        <v>6207.2000000000007</v>
      </c>
      <c r="D19" s="6">
        <v>1</v>
      </c>
      <c r="E19" s="8">
        <f>ROUND(C19,2)*D19</f>
        <v>6207.2</v>
      </c>
      <c r="F19" s="3"/>
    </row>
    <row r="20" spans="2:6" ht="16.5" thickBot="1" x14ac:dyDescent="0.3">
      <c r="B20" s="14" t="s">
        <v>7</v>
      </c>
      <c r="C20" s="15"/>
      <c r="D20" s="16"/>
      <c r="E20" s="8">
        <f>SUM(E16:E19)</f>
        <v>57851.24</v>
      </c>
      <c r="F20" s="3"/>
    </row>
    <row r="21" spans="2:6" ht="16.5" thickBot="1" x14ac:dyDescent="0.3">
      <c r="B21" s="17" t="s">
        <v>8</v>
      </c>
      <c r="C21" s="18"/>
      <c r="D21" s="19"/>
      <c r="E21" s="8">
        <f>ROUND(E20*0.21,2)</f>
        <v>12148.76</v>
      </c>
      <c r="F21" s="3"/>
    </row>
    <row r="22" spans="2:6" ht="16.5" thickBot="1" x14ac:dyDescent="0.3">
      <c r="B22" s="9" t="s">
        <v>9</v>
      </c>
      <c r="C22" s="10"/>
      <c r="D22" s="11"/>
      <c r="E22" s="8">
        <f>ROUND(E20+E21,2)</f>
        <v>70000</v>
      </c>
      <c r="F22" s="3"/>
    </row>
    <row r="24" spans="2:6" ht="17.25" x14ac:dyDescent="0.25">
      <c r="B24" s="4" t="s">
        <v>12</v>
      </c>
    </row>
    <row r="25" spans="2:6" ht="17.25" x14ac:dyDescent="0.25">
      <c r="B25" s="4" t="s">
        <v>13</v>
      </c>
    </row>
    <row r="27" spans="2:6" ht="90" x14ac:dyDescent="0.25">
      <c r="B27" s="5" t="s">
        <v>14</v>
      </c>
    </row>
  </sheetData>
  <mergeCells count="8">
    <mergeCell ref="B22:D22"/>
    <mergeCell ref="C3:C4"/>
    <mergeCell ref="D3:D4"/>
    <mergeCell ref="E3:E4"/>
    <mergeCell ref="F3:F4"/>
    <mergeCell ref="B20:D20"/>
    <mergeCell ref="B21:D21"/>
    <mergeCell ref="B16:D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83fbfe-7740-43e6-815d-afa1855403a0">
      <Terms xmlns="http://schemas.microsoft.com/office/infopath/2007/PartnerControls"/>
    </lcf76f155ced4ddcb4097134ff3c332f>
    <TaxCatchAll xmlns="73af780e-0aed-4c31-b607-e2ca7c0eef4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6" ma:contentTypeDescription="Izveidot jaunu dokumentu." ma:contentTypeScope="" ma:versionID="89c7ed886fa15d9de6cd3cb7bd1f3398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26cee62b45cf25b4846ad335651309ba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7E1F95-E1B6-4412-A024-0906188F0A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140eea6-5aa3-4a93-9d9e-6a8ab9f1c1b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77B4904-AF6F-4F6E-A4A8-4D9E6E545C50}"/>
</file>

<file path=customXml/itemProps3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Juris Linde</cp:lastModifiedBy>
  <dcterms:created xsi:type="dcterms:W3CDTF">2022-03-02T09:11:02Z</dcterms:created>
  <dcterms:modified xsi:type="dcterms:W3CDTF">2024-05-09T05:38:05Z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</Properties>
</file>